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Лагойда\ИСПОЛНЕНИЕ БЮДЖЕТА за 2015 г\исполнение Района бюджета за 1 кв. 2015 г\пояснительная\"/>
    </mc:Choice>
  </mc:AlternateContent>
  <bookViews>
    <workbookView xWindow="0" yWindow="-15" windowWidth="18975" windowHeight="12090" tabRatio="591"/>
  </bookViews>
  <sheets>
    <sheet name="ИСПОЛНЕНИЕ" sheetId="9" r:id="rId1"/>
  </sheets>
  <definedNames>
    <definedName name="_Date_" localSheetId="0">ИСПОЛНЕНИЕ!#REF!</definedName>
    <definedName name="_Date_">#REF!</definedName>
    <definedName name="_Otchet_Period_Source__AT_ObjectName" localSheetId="0">ИСПОЛНЕНИЕ!$A$6</definedName>
    <definedName name="_Otchet_Period_Source__AT_ObjectName">#REF!</definedName>
    <definedName name="_Period_" localSheetId="0">ИСПОЛНЕНИЕ!#REF!</definedName>
    <definedName name="_Period_">#REF!</definedName>
    <definedName name="total1">#REF!</definedName>
    <definedName name="totalcost">#REF!</definedName>
    <definedName name="_xlnm.Print_Area" localSheetId="0">ИСПОЛНЕНИЕ!$A$1:$Z$54</definedName>
  </definedNames>
  <calcPr calcId="152511"/>
</workbook>
</file>

<file path=xl/calcChain.xml><?xml version="1.0" encoding="utf-8"?>
<calcChain xmlns="http://schemas.openxmlformats.org/spreadsheetml/2006/main">
  <c r="H33" i="9" l="1"/>
  <c r="I33" i="9"/>
  <c r="G33" i="9"/>
  <c r="M33" i="9"/>
  <c r="N33" i="9"/>
  <c r="L33" i="9"/>
  <c r="W33" i="9"/>
  <c r="X33" i="9"/>
  <c r="V33" i="9"/>
  <c r="R33" i="9"/>
  <c r="S33" i="9"/>
  <c r="Q33" i="9"/>
  <c r="B33" i="9" s="1"/>
  <c r="Z34" i="9"/>
  <c r="Y34" i="9"/>
  <c r="U34" i="9"/>
  <c r="T34" i="9"/>
  <c r="P34" i="9"/>
  <c r="O34" i="9"/>
  <c r="K34" i="9"/>
  <c r="J34" i="9"/>
  <c r="D34" i="9"/>
  <c r="C34" i="9"/>
  <c r="B34" i="9"/>
  <c r="E34" i="9" l="1"/>
  <c r="F34" i="9"/>
  <c r="N46" i="9"/>
  <c r="Z19" i="9" l="1"/>
  <c r="Y19" i="9"/>
  <c r="U19" i="9"/>
  <c r="T19" i="9"/>
  <c r="P19" i="9"/>
  <c r="O19" i="9"/>
  <c r="K19" i="9"/>
  <c r="J19" i="9"/>
  <c r="D19" i="9"/>
  <c r="C19" i="9"/>
  <c r="B19" i="9"/>
  <c r="X18" i="9"/>
  <c r="W18" i="9"/>
  <c r="V18" i="9"/>
  <c r="S18" i="9"/>
  <c r="R18" i="9"/>
  <c r="Q18" i="9"/>
  <c r="N18" i="9"/>
  <c r="M18" i="9"/>
  <c r="L18" i="9"/>
  <c r="I18" i="9"/>
  <c r="H18" i="9"/>
  <c r="G18" i="9"/>
  <c r="P18" i="9" l="1"/>
  <c r="K18" i="9"/>
  <c r="O18" i="9"/>
  <c r="J18" i="9"/>
  <c r="U18" i="9"/>
  <c r="T18" i="9"/>
  <c r="F19" i="9"/>
  <c r="E19" i="9"/>
  <c r="D18" i="9"/>
  <c r="Z18" i="9"/>
  <c r="Y18" i="9"/>
  <c r="B18" i="9"/>
  <c r="C18" i="9"/>
  <c r="F18" i="9" s="1"/>
  <c r="E18" i="9" l="1"/>
  <c r="C38" i="9"/>
  <c r="B38" i="9"/>
  <c r="B37" i="9"/>
  <c r="Z37" i="9"/>
  <c r="Y37" i="9"/>
  <c r="U37" i="9"/>
  <c r="T37" i="9"/>
  <c r="P37" i="9"/>
  <c r="O37" i="9"/>
  <c r="K37" i="9"/>
  <c r="J37" i="9"/>
  <c r="D37" i="9"/>
  <c r="C37" i="9"/>
  <c r="F37" i="9" l="1"/>
  <c r="E37" i="9"/>
  <c r="I41" i="9"/>
  <c r="D28" i="9" l="1"/>
  <c r="D29" i="9"/>
  <c r="N41" i="9" l="1"/>
  <c r="K48" i="9" l="1"/>
  <c r="J48" i="9" l="1"/>
  <c r="P36" i="9" l="1"/>
  <c r="O36" i="9"/>
  <c r="H25" i="9"/>
  <c r="N22" i="9" l="1"/>
  <c r="B24" i="9"/>
  <c r="C24" i="9"/>
  <c r="D24" i="9"/>
  <c r="J24" i="9"/>
  <c r="K24" i="9"/>
  <c r="O24" i="9"/>
  <c r="P24" i="9"/>
  <c r="T24" i="9"/>
  <c r="U24" i="9"/>
  <c r="Y24" i="9"/>
  <c r="Z24" i="9"/>
  <c r="G22" i="9"/>
  <c r="H22" i="9"/>
  <c r="I22" i="9"/>
  <c r="F24" i="9" l="1"/>
  <c r="E24" i="9"/>
  <c r="M41" i="9"/>
  <c r="L41" i="9"/>
  <c r="V46" i="9"/>
  <c r="W46" i="9"/>
  <c r="X46" i="9"/>
  <c r="Z36" i="9"/>
  <c r="Y36" i="9"/>
  <c r="U36" i="9"/>
  <c r="T36" i="9"/>
  <c r="K36" i="9"/>
  <c r="J36" i="9"/>
  <c r="D36" i="9"/>
  <c r="C36" i="9"/>
  <c r="B36" i="9"/>
  <c r="Q46" i="9"/>
  <c r="D48" i="9"/>
  <c r="C48" i="9"/>
  <c r="B48" i="9"/>
  <c r="Z35" i="9"/>
  <c r="Z29" i="9"/>
  <c r="Z26" i="9"/>
  <c r="U26" i="9"/>
  <c r="D43" i="9"/>
  <c r="C43" i="9"/>
  <c r="B43" i="9"/>
  <c r="S46" i="9"/>
  <c r="R46" i="9"/>
  <c r="M46" i="9"/>
  <c r="L46" i="9"/>
  <c r="I46" i="9"/>
  <c r="H46" i="9"/>
  <c r="G46" i="9"/>
  <c r="C49" i="9"/>
  <c r="B49" i="9"/>
  <c r="D49" i="9"/>
  <c r="J42" i="9"/>
  <c r="Z23" i="9"/>
  <c r="Z27" i="9"/>
  <c r="Z28" i="9"/>
  <c r="Z30" i="9"/>
  <c r="Z31" i="9"/>
  <c r="Z32" i="9"/>
  <c r="Z38" i="9"/>
  <c r="Z39" i="9"/>
  <c r="Z40" i="9"/>
  <c r="Z42" i="9"/>
  <c r="Z43" i="9"/>
  <c r="Z44" i="9"/>
  <c r="Z45" i="9"/>
  <c r="U23" i="9"/>
  <c r="U27" i="9"/>
  <c r="U28" i="9"/>
  <c r="U29" i="9"/>
  <c r="U30" i="9"/>
  <c r="U31" i="9"/>
  <c r="U32" i="9"/>
  <c r="U35" i="9"/>
  <c r="U38" i="9"/>
  <c r="U39" i="9"/>
  <c r="U40" i="9"/>
  <c r="U42" i="9"/>
  <c r="U43" i="9"/>
  <c r="U44" i="9"/>
  <c r="U45" i="9"/>
  <c r="T23" i="9"/>
  <c r="T26" i="9"/>
  <c r="T27" i="9"/>
  <c r="T28" i="9"/>
  <c r="T29" i="9"/>
  <c r="T30" i="9"/>
  <c r="T31" i="9"/>
  <c r="T32" i="9"/>
  <c r="T35" i="9"/>
  <c r="T38" i="9"/>
  <c r="T39" i="9"/>
  <c r="T40" i="9"/>
  <c r="T42" i="9"/>
  <c r="T43" i="9"/>
  <c r="T44" i="9"/>
  <c r="T45" i="9"/>
  <c r="Z21" i="9"/>
  <c r="Y21" i="9"/>
  <c r="Y23" i="9"/>
  <c r="Y26" i="9"/>
  <c r="Y27" i="9"/>
  <c r="Y28" i="9"/>
  <c r="Y29" i="9"/>
  <c r="Y30" i="9"/>
  <c r="Y31" i="9"/>
  <c r="Y32" i="9"/>
  <c r="Y35" i="9"/>
  <c r="Y38" i="9"/>
  <c r="Y39" i="9"/>
  <c r="Y40" i="9"/>
  <c r="Y42" i="9"/>
  <c r="Y43" i="9"/>
  <c r="Y44" i="9"/>
  <c r="Y45" i="9"/>
  <c r="P21" i="9"/>
  <c r="P23" i="9"/>
  <c r="P26" i="9"/>
  <c r="P27" i="9"/>
  <c r="P28" i="9"/>
  <c r="P29" i="9"/>
  <c r="P30" i="9"/>
  <c r="P31" i="9"/>
  <c r="P32" i="9"/>
  <c r="P35" i="9"/>
  <c r="P38" i="9"/>
  <c r="P39" i="9"/>
  <c r="P40" i="9"/>
  <c r="P42" i="9"/>
  <c r="P43" i="9"/>
  <c r="P44" i="9"/>
  <c r="P45" i="9"/>
  <c r="O21" i="9"/>
  <c r="O23" i="9"/>
  <c r="O26" i="9"/>
  <c r="O27" i="9"/>
  <c r="O28" i="9"/>
  <c r="O29" i="9"/>
  <c r="O30" i="9"/>
  <c r="O31" i="9"/>
  <c r="O32" i="9"/>
  <c r="O35" i="9"/>
  <c r="O38" i="9"/>
  <c r="O39" i="9"/>
  <c r="O40" i="9"/>
  <c r="O42" i="9"/>
  <c r="O43" i="9"/>
  <c r="O44" i="9"/>
  <c r="O45" i="9"/>
  <c r="K23" i="9"/>
  <c r="K26" i="9"/>
  <c r="K27" i="9"/>
  <c r="K28" i="9"/>
  <c r="K29" i="9"/>
  <c r="K30" i="9"/>
  <c r="K31" i="9"/>
  <c r="K32" i="9"/>
  <c r="K35" i="9"/>
  <c r="K38" i="9"/>
  <c r="K39" i="9"/>
  <c r="K40" i="9"/>
  <c r="K42" i="9"/>
  <c r="K43" i="9"/>
  <c r="K44" i="9"/>
  <c r="K45" i="9"/>
  <c r="J23" i="9"/>
  <c r="J26" i="9"/>
  <c r="J27" i="9"/>
  <c r="J28" i="9"/>
  <c r="J29" i="9"/>
  <c r="J30" i="9"/>
  <c r="J31" i="9"/>
  <c r="J32" i="9"/>
  <c r="J35" i="9"/>
  <c r="J38" i="9"/>
  <c r="J39" i="9"/>
  <c r="J40" i="9"/>
  <c r="J43" i="9"/>
  <c r="J44" i="9"/>
  <c r="J45" i="9"/>
  <c r="J47" i="9"/>
  <c r="D51" i="9"/>
  <c r="D50" i="9"/>
  <c r="X20" i="9"/>
  <c r="D31" i="9"/>
  <c r="D30" i="9"/>
  <c r="Z33" i="9" l="1"/>
  <c r="F48" i="9"/>
  <c r="E48" i="9"/>
  <c r="E43" i="9"/>
  <c r="O46" i="9"/>
  <c r="E36" i="9"/>
  <c r="O41" i="9"/>
  <c r="P41" i="9"/>
  <c r="P46" i="9"/>
  <c r="J46" i="9"/>
  <c r="F43" i="9"/>
  <c r="Z46" i="9"/>
  <c r="T46" i="9"/>
  <c r="F36" i="9"/>
  <c r="D46" i="9"/>
  <c r="Y46" i="9"/>
  <c r="K46" i="9"/>
  <c r="U46" i="9"/>
  <c r="C51" i="9"/>
  <c r="B51" i="9"/>
  <c r="C50" i="9"/>
  <c r="B50" i="9"/>
  <c r="B28" i="9"/>
  <c r="E28" i="9" s="1"/>
  <c r="C28" i="9"/>
  <c r="F28" i="9" s="1"/>
  <c r="X41" i="9"/>
  <c r="I20" i="9"/>
  <c r="H20" i="9"/>
  <c r="G20" i="9"/>
  <c r="N20" i="9"/>
  <c r="M20" i="9"/>
  <c r="L20" i="9"/>
  <c r="S20" i="9"/>
  <c r="R20" i="9"/>
  <c r="Q20" i="9"/>
  <c r="W20" i="9"/>
  <c r="V20" i="9"/>
  <c r="C30" i="9"/>
  <c r="B30" i="9"/>
  <c r="E30" i="9" s="1"/>
  <c r="D27" i="9"/>
  <c r="C27" i="9"/>
  <c r="B27" i="9"/>
  <c r="R22" i="9"/>
  <c r="U22" i="9" s="1"/>
  <c r="S41" i="9"/>
  <c r="F47" i="9"/>
  <c r="E47" i="9"/>
  <c r="C44" i="9"/>
  <c r="D44" i="9"/>
  <c r="C42" i="9"/>
  <c r="D42" i="9"/>
  <c r="B42" i="9"/>
  <c r="H41" i="9"/>
  <c r="K41" i="9" s="1"/>
  <c r="R41" i="9"/>
  <c r="G41" i="9"/>
  <c r="J41" i="9" s="1"/>
  <c r="Q41" i="9"/>
  <c r="C39" i="9"/>
  <c r="D39" i="9"/>
  <c r="D38" i="9"/>
  <c r="C35" i="9"/>
  <c r="D35" i="9"/>
  <c r="C31" i="9"/>
  <c r="F31" i="9" s="1"/>
  <c r="C29" i="9"/>
  <c r="C26" i="9"/>
  <c r="D26" i="9"/>
  <c r="M25" i="9"/>
  <c r="W25" i="9"/>
  <c r="R25" i="9"/>
  <c r="X25" i="9"/>
  <c r="S25" i="9"/>
  <c r="N25" i="9"/>
  <c r="N17" i="9" s="1"/>
  <c r="C23" i="9"/>
  <c r="D23" i="9"/>
  <c r="C21" i="9"/>
  <c r="D21" i="9"/>
  <c r="B21" i="9"/>
  <c r="K47" i="9"/>
  <c r="K21" i="9"/>
  <c r="J21" i="9"/>
  <c r="P47" i="9"/>
  <c r="O47" i="9"/>
  <c r="U47" i="9"/>
  <c r="T47" i="9"/>
  <c r="U21" i="9"/>
  <c r="T21" i="9"/>
  <c r="Z47" i="9"/>
  <c r="Y47" i="9"/>
  <c r="W41" i="9"/>
  <c r="Z41" i="9" s="1"/>
  <c r="V41" i="9"/>
  <c r="Y33" i="9"/>
  <c r="V25" i="9"/>
  <c r="W22" i="9"/>
  <c r="Z22" i="9" s="1"/>
  <c r="V22" i="9"/>
  <c r="Y22" i="9" s="1"/>
  <c r="X22" i="9"/>
  <c r="S22" i="9"/>
  <c r="Q22" i="9"/>
  <c r="T22" i="9" s="1"/>
  <c r="Q25" i="9"/>
  <c r="M22" i="9"/>
  <c r="L22" i="9"/>
  <c r="L25" i="9"/>
  <c r="O33" i="9"/>
  <c r="I25" i="9"/>
  <c r="G25" i="9"/>
  <c r="D40" i="9"/>
  <c r="C40" i="9"/>
  <c r="B40" i="9"/>
  <c r="D45" i="9"/>
  <c r="C45" i="9"/>
  <c r="F45" i="9" s="1"/>
  <c r="D32" i="9"/>
  <c r="C32" i="9"/>
  <c r="B35" i="9"/>
  <c r="B29" i="9"/>
  <c r="E29" i="9" s="1"/>
  <c r="B26" i="9"/>
  <c r="B23" i="9"/>
  <c r="B45" i="9"/>
  <c r="E45" i="9" s="1"/>
  <c r="B44" i="9"/>
  <c r="B39" i="9"/>
  <c r="B32" i="9"/>
  <c r="B31" i="9"/>
  <c r="C33" i="9"/>
  <c r="I17" i="9" l="1"/>
  <c r="L17" i="9"/>
  <c r="L16" i="9" s="1"/>
  <c r="V17" i="9"/>
  <c r="V16" i="9" s="1"/>
  <c r="G17" i="9"/>
  <c r="G16" i="9" s="1"/>
  <c r="Z20" i="9"/>
  <c r="W17" i="9"/>
  <c r="W16" i="9" s="1"/>
  <c r="H17" i="9"/>
  <c r="H16" i="9" s="1"/>
  <c r="Q17" i="9"/>
  <c r="Q16" i="9" s="1"/>
  <c r="R17" i="9"/>
  <c r="R16" i="9" s="1"/>
  <c r="M17" i="9"/>
  <c r="M16" i="9" s="1"/>
  <c r="S17" i="9"/>
  <c r="S16" i="9" s="1"/>
  <c r="S52" i="9" s="1"/>
  <c r="X17" i="9"/>
  <c r="X16" i="9" s="1"/>
  <c r="X52" i="9" s="1"/>
  <c r="F40" i="9"/>
  <c r="E40" i="9"/>
  <c r="T20" i="9"/>
  <c r="C46" i="9"/>
  <c r="F46" i="9" s="1"/>
  <c r="C20" i="9"/>
  <c r="O20" i="9"/>
  <c r="B46" i="9"/>
  <c r="E46" i="9" s="1"/>
  <c r="P20" i="9"/>
  <c r="E27" i="9"/>
  <c r="J20" i="9"/>
  <c r="P33" i="9"/>
  <c r="Z25" i="9"/>
  <c r="B41" i="9"/>
  <c r="Y41" i="9"/>
  <c r="N16" i="9"/>
  <c r="N52" i="9" s="1"/>
  <c r="Y20" i="9"/>
  <c r="T25" i="9"/>
  <c r="Y25" i="9"/>
  <c r="K33" i="9"/>
  <c r="J33" i="9"/>
  <c r="K25" i="9"/>
  <c r="J25" i="9"/>
  <c r="K22" i="9"/>
  <c r="J22" i="9"/>
  <c r="P25" i="9"/>
  <c r="O25" i="9"/>
  <c r="U41" i="9"/>
  <c r="T41" i="9"/>
  <c r="U33" i="9"/>
  <c r="T33" i="9"/>
  <c r="U25" i="9"/>
  <c r="C25" i="9"/>
  <c r="B22" i="9"/>
  <c r="F30" i="9"/>
  <c r="E23" i="9"/>
  <c r="E38" i="9"/>
  <c r="U20" i="9"/>
  <c r="E35" i="9"/>
  <c r="E21" i="9"/>
  <c r="B20" i="9"/>
  <c r="F39" i="9"/>
  <c r="F44" i="9"/>
  <c r="E44" i="9"/>
  <c r="E39" i="9"/>
  <c r="D33" i="9"/>
  <c r="E42" i="9"/>
  <c r="F38" i="9"/>
  <c r="F27" i="9"/>
  <c r="F23" i="9"/>
  <c r="F35" i="9"/>
  <c r="C41" i="9"/>
  <c r="C22" i="9"/>
  <c r="E31" i="9"/>
  <c r="D25" i="9"/>
  <c r="F42" i="9"/>
  <c r="F26" i="9"/>
  <c r="D41" i="9"/>
  <c r="E26" i="9"/>
  <c r="K20" i="9"/>
  <c r="D20" i="9"/>
  <c r="F29" i="9"/>
  <c r="B25" i="9"/>
  <c r="F21" i="9"/>
  <c r="D22" i="9"/>
  <c r="F33" i="9" l="1"/>
  <c r="D17" i="9"/>
  <c r="D16" i="9" s="1"/>
  <c r="D52" i="9" s="1"/>
  <c r="F25" i="9"/>
  <c r="I16" i="9"/>
  <c r="I52" i="9" s="1"/>
  <c r="E41" i="9"/>
  <c r="E33" i="9"/>
  <c r="E25" i="9"/>
  <c r="O17" i="9"/>
  <c r="P17" i="9"/>
  <c r="B17" i="9"/>
  <c r="B16" i="9" s="1"/>
  <c r="C17" i="9"/>
  <c r="C16" i="9" s="1"/>
  <c r="Y17" i="9"/>
  <c r="J17" i="9"/>
  <c r="K17" i="9"/>
  <c r="T17" i="9"/>
  <c r="U17" i="9"/>
  <c r="F41" i="9"/>
  <c r="E20" i="9"/>
  <c r="F20" i="9"/>
  <c r="Z17" i="9"/>
  <c r="E22" i="9"/>
  <c r="F22" i="9"/>
  <c r="T16" i="9" l="1"/>
  <c r="J16" i="9"/>
  <c r="O16" i="9"/>
  <c r="P16" i="9"/>
  <c r="U16" i="9"/>
  <c r="K16" i="9"/>
  <c r="Z16" i="9"/>
  <c r="Y16" i="9"/>
  <c r="F17" i="9"/>
  <c r="E17" i="9"/>
  <c r="E16" i="9" l="1"/>
  <c r="F16" i="9"/>
</calcChain>
</file>

<file path=xl/sharedStrings.xml><?xml version="1.0" encoding="utf-8"?>
<sst xmlns="http://schemas.openxmlformats.org/spreadsheetml/2006/main" count="91" uniqueCount="58">
  <si>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</si>
  <si>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</si>
  <si>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</si>
  <si>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</si>
  <si>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</si>
  <si>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</si>
  <si>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</si>
  <si>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ПОШЛИНА, СБОРЫ</t>
  </si>
  <si>
    <t>ЗАДОЛЖЕННОСТЬ И ПЕРЕРАСЧЕТЫ ПО ОТМЕНЕННЫМ НАЛОГАМ, СБОРАМ И ИНЫМ ОБЯЗАТЕЛЬНЫМ ПЛАТЕЖАМ</t>
  </si>
  <si>
    <t>ПЛАТЕЖИ ПРИ ПОЛЬЗОВАНИИ ПРИРОДНЫМИ РЕСУРСАМИ</t>
  </si>
  <si>
    <t>ШТРАФЫ, САНКЦИИ, ВОЗМЕЩЕНИЕ УЩЕРБА</t>
  </si>
  <si>
    <t xml:space="preserve"> Наименование показателя</t>
  </si>
  <si>
    <t>ДОХОДЫ ОТ ИСПОЛЬЗОВАНИЯ ИМУЩЕСТВА, НАХОДЯЩЕГОСЯ В ГОСУДАРСТВЕННОЙ И МУНИЦИПАЛЬНОЙ СОБСТВЕННОСТИ, в т.ч.</t>
  </si>
  <si>
    <r>
      <t xml:space="preserve">Единица измерения:  </t>
    </r>
    <r>
      <rPr>
        <b/>
        <sz val="8"/>
        <rFont val="Arial Cyr"/>
        <charset val="204"/>
      </rPr>
      <t>тыс.руб</t>
    </r>
    <r>
      <rPr>
        <sz val="8"/>
        <rFont val="Arial Cyr"/>
        <family val="2"/>
        <charset val="204"/>
      </rPr>
      <t xml:space="preserve"> </t>
    </r>
  </si>
  <si>
    <t>4</t>
  </si>
  <si>
    <t>5</t>
  </si>
  <si>
    <t>12</t>
  </si>
  <si>
    <t>13</t>
  </si>
  <si>
    <t>14</t>
  </si>
  <si>
    <t>15</t>
  </si>
  <si>
    <t xml:space="preserve">ВСЕГО   ДОХОДОВ, в т.ч.  </t>
  </si>
  <si>
    <t>ДОХОДЫ ОТ ПРОДАЖИ МАТЕРИАЛЬНЫХ И НЕМАТЕРИАЛЬНЫХ АКТИВОВ</t>
  </si>
  <si>
    <t>КОНСОЛИДИРОВАННЫЙ</t>
  </si>
  <si>
    <t>РАЙОННЫЙ</t>
  </si>
  <si>
    <t>КАТАВ-ИВАНОВСКОЕ ПОСЕЛЕНИЕ</t>
  </si>
  <si>
    <t>ЮРЮЗАНСКОЕ   ПОСЕЛЕНИЕ</t>
  </si>
  <si>
    <t>СЕЛЬСКИЕ  ПОСЕЛЕНИЯ</t>
  </si>
  <si>
    <t>ПРОЧИЕ НЕНАЛОГОВЫЕ ДОХОДЫ</t>
  </si>
  <si>
    <t>Процент исполнения к году, %</t>
  </si>
  <si>
    <t>Доходы от реализации имущества</t>
  </si>
  <si>
    <t>Доходы от реализации земельных участков</t>
  </si>
  <si>
    <t>Транспортный налог</t>
  </si>
  <si>
    <t>НАЛОГ НА ДОБЫЧУ ПОЛЕЗНЫХ ИСКОПАЕМЫХ</t>
  </si>
  <si>
    <t>Бюджетные назначения на  год</t>
  </si>
  <si>
    <t xml:space="preserve"> </t>
  </si>
  <si>
    <t>Возврат остатков субсидий, субвенций прошлых лет (2 19)</t>
  </si>
  <si>
    <t>Доходы от возврата остатков субсидий,субвенций прошлых лет (2 18)</t>
  </si>
  <si>
    <t>ВСЕГО ДОХОДОВ (без КБК 218,219)</t>
  </si>
  <si>
    <t xml:space="preserve">ПРОЧИЕ  ПОСТУПЛЕНИЯ  (7 05) </t>
  </si>
  <si>
    <t>ПРОЧИЕ БЕЗВОЗМЕЗДНЫЕ ПОСТУПЛЕНИЯ             (ПЛАТНЫЕ  2 07)</t>
  </si>
  <si>
    <t>Налог, взимаемый в связи с применением патентной системы</t>
  </si>
  <si>
    <r>
      <rPr>
        <b/>
        <sz val="11"/>
        <rFont val="Arial Cyr"/>
        <charset val="204"/>
      </rPr>
      <t>Доходы от оказания платных услуг</t>
    </r>
    <r>
      <rPr>
        <b/>
        <sz val="10"/>
        <rFont val="Arial Cyr"/>
        <family val="2"/>
        <charset val="204"/>
      </rPr>
      <t xml:space="preserve"> и компенсации затрат государства</t>
    </r>
  </si>
  <si>
    <r>
      <t xml:space="preserve">Доходы отсдачи в аренду  </t>
    </r>
    <r>
      <rPr>
        <b/>
        <sz val="10"/>
        <rFont val="Arial Cyr"/>
        <charset val="204"/>
      </rPr>
      <t>имущества</t>
    </r>
    <r>
      <rPr>
        <sz val="10"/>
        <rFont val="Arial Cyr"/>
        <family val="2"/>
        <charset val="204"/>
      </rPr>
      <t xml:space="preserve">, находящихся </t>
    </r>
    <r>
      <rPr>
        <b/>
        <sz val="10"/>
        <rFont val="Arial Cyr"/>
        <charset val="204"/>
      </rPr>
      <t xml:space="preserve">в оперативном управлении </t>
    </r>
  </si>
  <si>
    <r>
      <t xml:space="preserve">Доходы отсдачи в аренду  </t>
    </r>
    <r>
      <rPr>
        <b/>
        <sz val="10"/>
        <rFont val="Arial Cyr"/>
        <charset val="204"/>
      </rPr>
      <t>имущества, составляющего казну муниципальных районов</t>
    </r>
  </si>
  <si>
    <r>
      <rPr>
        <b/>
        <sz val="10"/>
        <rFont val="Arial Cyr"/>
        <charset val="204"/>
      </rPr>
      <t>Прочие</t>
    </r>
    <r>
      <rPr>
        <sz val="10"/>
        <rFont val="Arial Cyr"/>
        <family val="2"/>
        <charset val="204"/>
      </rPr>
      <t xml:space="preserve"> пступления от использования имущества </t>
    </r>
  </si>
  <si>
    <t>НАЛОГИ НА ТОВАРЫ</t>
  </si>
  <si>
    <t>Налог на нефтепродукты</t>
  </si>
  <si>
    <t>2.00. БЕЗВОЗМЕЗДНЫЕ  ПОСТУПЛЕНИЯ</t>
  </si>
  <si>
    <t>1.00. СОБСТВЕННЫЕ  ДОХОДЫ</t>
  </si>
  <si>
    <t xml:space="preserve">2.02. БЕЗВОЗМЕЗДНЫЕ  ПОСТУПЛЕНИЯ  ОТ ДРУГИХ  БЮДЖЕТОВ </t>
  </si>
  <si>
    <t>Бюджетные назначения на январь-март</t>
  </si>
  <si>
    <t>Исполнение за январь-март</t>
  </si>
  <si>
    <t>Процент исполнения к плану  3 мес, %</t>
  </si>
  <si>
    <r>
      <t xml:space="preserve">Доходы, получаемые в виде арендной платы </t>
    </r>
    <r>
      <rPr>
        <b/>
        <sz val="10"/>
        <rFont val="Arial Cyr"/>
        <charset val="204"/>
      </rPr>
      <t>за земельные участки на которые не разграничена</t>
    </r>
  </si>
  <si>
    <r>
      <t xml:space="preserve">Доходы, получаемые в виде арендной платы </t>
    </r>
    <r>
      <rPr>
        <b/>
        <sz val="10"/>
        <rFont val="Arial Cyr"/>
        <charset val="204"/>
      </rPr>
      <t xml:space="preserve">за земельные участки, </t>
    </r>
    <r>
      <rPr>
        <sz val="10"/>
        <rFont val="Arial Cyr"/>
        <charset val="204"/>
      </rPr>
      <t>в собственности МО</t>
    </r>
  </si>
  <si>
    <t>Приложение к пояснительной записке</t>
  </si>
  <si>
    <t>I. ДОХОДЫ</t>
  </si>
  <si>
    <t>ИНФОРМАЦИЯ ОБ  ИСПОЛНЕНИИ  КОНСОЛИДИРОВАННОГО БЮДЖЕТА  КАТАВ-ИВАНОВСКОГО МУНИЦИПАЛЬНОГО РАЙОНА ЗА 1 КВАРТАЛ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</si>
</sst>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;[Red]0"/>
    <numFmt numFmtId="165" formatCode="0.0;[Red]0.0"/>
    <numFmt numFmtId="166" formatCode="0.0"/>
    <numFmt numFmtId="167" formatCode="0.0_ ;\-0.0\ "/>
    <numFmt numFmtId="168" formatCode="0.0_ ;[Red]\-0.0\ "/>
  </numFmts>
  <fonts count="28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b/>
      <sz val="8"/>
      <name val="Arial Cyr"/>
      <charset val="204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 Cyr"/>
      <family val="2"/>
      <charset val="204"/>
    </font>
    <font>
      <sz val="16"/>
      <name val="Arial Cyr"/>
      <family val="2"/>
      <charset val="204"/>
    </font>
    <font>
      <sz val="10"/>
      <name val="Arial Cyr"/>
      <charset val="204"/>
    </font>
    <font>
      <b/>
      <sz val="14.5"/>
      <name val="Arial Cyr"/>
      <family val="2"/>
      <charset val="204"/>
    </font>
    <font>
      <b/>
      <sz val="9"/>
      <name val="Arial Cyr"/>
      <charset val="204"/>
    </font>
    <font>
      <b/>
      <sz val="18"/>
      <name val="Arial Cyr"/>
      <family val="2"/>
      <charset val="204"/>
    </font>
    <font>
      <sz val="18"/>
      <name val="Arial Cyr"/>
      <family val="2"/>
      <charset val="204"/>
    </font>
    <font>
      <sz val="20"/>
      <name val="Arial Cyr"/>
      <charset val="204"/>
    </font>
    <font>
      <b/>
      <sz val="10.5"/>
      <name val="Arial Cyr"/>
      <family val="2"/>
      <charset val="204"/>
    </font>
    <font>
      <sz val="18"/>
      <name val="Times New Roman"/>
      <family val="1"/>
      <charset val="204"/>
    </font>
    <font>
      <b/>
      <sz val="2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164" fontId="0" fillId="0" borderId="0" xfId="0" applyNumberFormat="1"/>
    <xf numFmtId="2" fontId="3" fillId="0" borderId="0" xfId="0" applyNumberFormat="1" applyFont="1"/>
    <xf numFmtId="2" fontId="3" fillId="0" borderId="0" xfId="0" applyNumberFormat="1" applyFont="1" applyAlignment="1">
      <alignment horizontal="center"/>
    </xf>
    <xf numFmtId="2" fontId="0" fillId="0" borderId="0" xfId="0" applyNumberFormat="1"/>
    <xf numFmtId="164" fontId="1" fillId="0" borderId="0" xfId="0" applyNumberFormat="1" applyFont="1"/>
    <xf numFmtId="4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/>
    <xf numFmtId="49" fontId="2" fillId="0" borderId="0" xfId="0" applyNumberFormat="1" applyFont="1" applyBorder="1"/>
    <xf numFmtId="2" fontId="2" fillId="0" borderId="0" xfId="0" applyNumberFormat="1" applyFont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49" fontId="6" fillId="0" borderId="2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2" fillId="0" borderId="0" xfId="0" applyNumberFormat="1" applyFont="1"/>
    <xf numFmtId="2" fontId="1" fillId="0" borderId="0" xfId="0" applyNumberFormat="1" applyFont="1" applyAlignment="1">
      <alignment horizontal="center"/>
    </xf>
    <xf numFmtId="164" fontId="11" fillId="2" borderId="5" xfId="0" applyNumberFormat="1" applyFont="1" applyFill="1" applyBorder="1" applyAlignment="1">
      <alignment horizontal="right" vertical="center"/>
    </xf>
    <xf numFmtId="2" fontId="16" fillId="0" borderId="0" xfId="0" applyNumberFormat="1" applyFont="1"/>
    <xf numFmtId="0" fontId="0" fillId="0" borderId="0" xfId="0" applyAlignment="1"/>
    <xf numFmtId="165" fontId="10" fillId="0" borderId="5" xfId="0" applyNumberFormat="1" applyFont="1" applyBorder="1" applyAlignment="1">
      <alignment horizontal="right" vertical="center"/>
    </xf>
    <xf numFmtId="165" fontId="12" fillId="0" borderId="5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2" fontId="13" fillId="0" borderId="0" xfId="0" applyNumberFormat="1" applyFont="1"/>
    <xf numFmtId="166" fontId="3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center"/>
    </xf>
    <xf numFmtId="166" fontId="13" fillId="0" borderId="0" xfId="0" applyNumberFormat="1" applyFont="1"/>
    <xf numFmtId="166" fontId="2" fillId="0" borderId="0" xfId="0" applyNumberFormat="1" applyFont="1" applyBorder="1"/>
    <xf numFmtId="166" fontId="6" fillId="0" borderId="2" xfId="0" applyNumberFormat="1" applyFont="1" applyBorder="1" applyAlignment="1">
      <alignment horizontal="center" vertical="center"/>
    </xf>
    <xf numFmtId="165" fontId="11" fillId="2" borderId="6" xfId="0" applyNumberFormat="1" applyFont="1" applyFill="1" applyBorder="1" applyAlignment="1">
      <alignment horizontal="right" vertical="center"/>
    </xf>
    <xf numFmtId="165" fontId="11" fillId="2" borderId="5" xfId="0" applyNumberFormat="1" applyFont="1" applyFill="1" applyBorder="1" applyAlignment="1">
      <alignment horizontal="right" vertical="center"/>
    </xf>
    <xf numFmtId="164" fontId="17" fillId="3" borderId="0" xfId="0" applyNumberFormat="1" applyFont="1" applyFill="1" applyAlignment="1">
      <alignment horizontal="right" vertical="center"/>
    </xf>
    <xf numFmtId="164" fontId="8" fillId="4" borderId="0" xfId="0" applyNumberFormat="1" applyFont="1" applyFill="1" applyAlignment="1">
      <alignment horizontal="right" vertical="center"/>
    </xf>
    <xf numFmtId="165" fontId="15" fillId="2" borderId="5" xfId="0" applyNumberFormat="1" applyFont="1" applyFill="1" applyBorder="1" applyAlignment="1">
      <alignment horizontal="right" vertical="center"/>
    </xf>
    <xf numFmtId="164" fontId="19" fillId="0" borderId="0" xfId="0" applyNumberFormat="1" applyFont="1"/>
    <xf numFmtId="0" fontId="17" fillId="0" borderId="0" xfId="0" applyFont="1"/>
    <xf numFmtId="168" fontId="11" fillId="2" borderId="6" xfId="0" applyNumberFormat="1" applyFont="1" applyFill="1" applyBorder="1" applyAlignment="1">
      <alignment horizontal="right" vertical="center"/>
    </xf>
    <xf numFmtId="165" fontId="12" fillId="0" borderId="1" xfId="0" applyNumberFormat="1" applyFont="1" applyBorder="1" applyAlignment="1">
      <alignment horizontal="right" vertical="center"/>
    </xf>
    <xf numFmtId="165" fontId="10" fillId="2" borderId="9" xfId="0" applyNumberFormat="1" applyFont="1" applyFill="1" applyBorder="1" applyAlignment="1">
      <alignment horizontal="right" vertical="center"/>
    </xf>
    <xf numFmtId="165" fontId="12" fillId="2" borderId="9" xfId="0" applyNumberFormat="1" applyFont="1" applyFill="1" applyBorder="1" applyAlignment="1">
      <alignment horizontal="right" vertical="center"/>
    </xf>
    <xf numFmtId="166" fontId="10" fillId="0" borderId="5" xfId="0" applyNumberFormat="1" applyFont="1" applyBorder="1" applyAlignment="1">
      <alignment horizontal="right" vertical="center"/>
    </xf>
    <xf numFmtId="165" fontId="10" fillId="0" borderId="6" xfId="0" applyNumberFormat="1" applyFont="1" applyBorder="1" applyAlignment="1">
      <alignment horizontal="right" vertical="center"/>
    </xf>
    <xf numFmtId="166" fontId="10" fillId="0" borderId="6" xfId="0" applyNumberFormat="1" applyFont="1" applyBorder="1" applyAlignment="1">
      <alignment horizontal="right" vertical="center"/>
    </xf>
    <xf numFmtId="166" fontId="12" fillId="0" borderId="6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65" fontId="8" fillId="0" borderId="6" xfId="0" applyNumberFormat="1" applyFont="1" applyBorder="1" applyAlignment="1">
      <alignment horizontal="right" vertical="center"/>
    </xf>
    <xf numFmtId="166" fontId="8" fillId="0" borderId="6" xfId="0" applyNumberFormat="1" applyFont="1" applyBorder="1" applyAlignment="1">
      <alignment horizontal="right" vertical="center"/>
    </xf>
    <xf numFmtId="164" fontId="10" fillId="0" borderId="6" xfId="0" applyNumberFormat="1" applyFont="1" applyBorder="1" applyAlignment="1">
      <alignment horizontal="right" vertical="center"/>
    </xf>
    <xf numFmtId="1" fontId="10" fillId="0" borderId="6" xfId="0" applyNumberFormat="1" applyFont="1" applyBorder="1" applyAlignment="1">
      <alignment horizontal="right" vertical="center"/>
    </xf>
    <xf numFmtId="1" fontId="10" fillId="0" borderId="5" xfId="0" applyNumberFormat="1" applyFont="1" applyBorder="1" applyAlignment="1">
      <alignment horizontal="right" vertical="center"/>
    </xf>
    <xf numFmtId="1" fontId="12" fillId="0" borderId="6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  <xf numFmtId="166" fontId="10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/>
    </xf>
    <xf numFmtId="165" fontId="12" fillId="0" borderId="2" xfId="0" applyNumberFormat="1" applyFont="1" applyBorder="1" applyAlignment="1">
      <alignment horizontal="right" vertical="center"/>
    </xf>
    <xf numFmtId="166" fontId="12" fillId="0" borderId="2" xfId="0" applyNumberFormat="1" applyFont="1" applyBorder="1" applyAlignment="1">
      <alignment horizontal="right" vertical="center"/>
    </xf>
    <xf numFmtId="168" fontId="12" fillId="0" borderId="1" xfId="0" applyNumberFormat="1" applyFont="1" applyBorder="1" applyAlignment="1">
      <alignment horizontal="right" vertical="center"/>
    </xf>
    <xf numFmtId="167" fontId="10" fillId="0" borderId="5" xfId="0" applyNumberFormat="1" applyFont="1" applyBorder="1" applyAlignment="1">
      <alignment horizontal="right" vertical="center"/>
    </xf>
    <xf numFmtId="168" fontId="10" fillId="0" borderId="2" xfId="0" applyNumberFormat="1" applyFont="1" applyBorder="1" applyAlignment="1">
      <alignment horizontal="right" vertical="center"/>
    </xf>
    <xf numFmtId="49" fontId="6" fillId="0" borderId="12" xfId="0" applyNumberFormat="1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65" fontId="10" fillId="2" borderId="17" xfId="0" applyNumberFormat="1" applyFont="1" applyFill="1" applyBorder="1" applyAlignment="1">
      <alignment horizontal="right" vertical="center"/>
    </xf>
    <xf numFmtId="165" fontId="8" fillId="0" borderId="18" xfId="0" applyNumberFormat="1" applyFont="1" applyBorder="1" applyAlignment="1">
      <alignment horizontal="right" vertical="center"/>
    </xf>
    <xf numFmtId="165" fontId="12" fillId="2" borderId="17" xfId="0" applyNumberFormat="1" applyFont="1" applyFill="1" applyBorder="1" applyAlignment="1">
      <alignment horizontal="right" vertical="center"/>
    </xf>
    <xf numFmtId="1" fontId="10" fillId="0" borderId="18" xfId="0" applyNumberFormat="1" applyFont="1" applyBorder="1" applyAlignment="1">
      <alignment horizontal="right" vertical="center"/>
    </xf>
    <xf numFmtId="164" fontId="12" fillId="0" borderId="18" xfId="0" applyNumberFormat="1" applyFont="1" applyBorder="1" applyAlignment="1">
      <alignment horizontal="right" vertical="center"/>
    </xf>
    <xf numFmtId="164" fontId="10" fillId="0" borderId="18" xfId="0" applyNumberFormat="1" applyFont="1" applyBorder="1" applyAlignment="1">
      <alignment horizontal="right" vertical="center"/>
    </xf>
    <xf numFmtId="166" fontId="10" fillId="0" borderId="18" xfId="0" applyNumberFormat="1" applyFont="1" applyBorder="1" applyAlignment="1">
      <alignment horizontal="right" vertical="center"/>
    </xf>
    <xf numFmtId="166" fontId="8" fillId="0" borderId="18" xfId="0" applyNumberFormat="1" applyFont="1" applyBorder="1" applyAlignment="1">
      <alignment horizontal="right" vertical="center"/>
    </xf>
    <xf numFmtId="164" fontId="10" fillId="0" borderId="12" xfId="0" applyNumberFormat="1" applyFont="1" applyBorder="1" applyAlignment="1">
      <alignment horizontal="right" vertical="center"/>
    </xf>
    <xf numFmtId="164" fontId="12" fillId="0" borderId="12" xfId="0" applyNumberFormat="1" applyFont="1" applyBorder="1" applyAlignment="1">
      <alignment horizontal="right" vertical="center"/>
    </xf>
    <xf numFmtId="0" fontId="6" fillId="0" borderId="12" xfId="0" applyNumberFormat="1" applyFont="1" applyBorder="1" applyAlignment="1">
      <alignment horizontal="right" vertical="center" wrapText="1"/>
    </xf>
    <xf numFmtId="165" fontId="11" fillId="2" borderId="14" xfId="0" applyNumberFormat="1" applyFont="1" applyFill="1" applyBorder="1" applyAlignment="1">
      <alignment horizontal="right" vertical="center"/>
    </xf>
    <xf numFmtId="164" fontId="11" fillId="2" borderId="14" xfId="0" applyNumberFormat="1" applyFont="1" applyFill="1" applyBorder="1" applyAlignment="1">
      <alignment horizontal="right" vertical="center"/>
    </xf>
    <xf numFmtId="0" fontId="6" fillId="0" borderId="12" xfId="0" applyNumberFormat="1" applyFont="1" applyBorder="1" applyAlignment="1">
      <alignment horizontal="center" vertical="center"/>
    </xf>
    <xf numFmtId="165" fontId="12" fillId="0" borderId="18" xfId="0" applyNumberFormat="1" applyFont="1" applyBorder="1" applyAlignment="1">
      <alignment horizontal="right" vertical="center"/>
    </xf>
    <xf numFmtId="166" fontId="12" fillId="0" borderId="18" xfId="0" applyNumberFormat="1" applyFont="1" applyBorder="1" applyAlignment="1">
      <alignment horizontal="right" vertical="center"/>
    </xf>
    <xf numFmtId="166" fontId="10" fillId="0" borderId="19" xfId="0" applyNumberFormat="1" applyFont="1" applyBorder="1" applyAlignment="1">
      <alignment horizontal="right" vertical="center"/>
    </xf>
    <xf numFmtId="166" fontId="12" fillId="0" borderId="12" xfId="0" applyNumberFormat="1" applyFont="1" applyBorder="1" applyAlignment="1">
      <alignment horizontal="right" vertical="center"/>
    </xf>
    <xf numFmtId="164" fontId="8" fillId="0" borderId="18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3" fillId="0" borderId="23" xfId="0" applyFont="1" applyBorder="1" applyAlignment="1">
      <alignment horizontal="center" vertical="center"/>
    </xf>
    <xf numFmtId="0" fontId="6" fillId="0" borderId="24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left" vertical="center" wrapText="1"/>
    </xf>
    <xf numFmtId="164" fontId="6" fillId="0" borderId="25" xfId="0" applyNumberFormat="1" applyFont="1" applyBorder="1" applyAlignment="1">
      <alignment horizontal="left" vertical="center" wrapText="1"/>
    </xf>
    <xf numFmtId="164" fontId="7" fillId="0" borderId="25" xfId="0" applyNumberFormat="1" applyFont="1" applyBorder="1" applyAlignment="1">
      <alignment horizontal="left" vertical="center" wrapText="1"/>
    </xf>
    <xf numFmtId="164" fontId="2" fillId="0" borderId="25" xfId="0" applyNumberFormat="1" applyFont="1" applyBorder="1" applyAlignment="1">
      <alignment horizontal="left" vertical="center" wrapText="1"/>
    </xf>
    <xf numFmtId="2" fontId="14" fillId="0" borderId="0" xfId="0" applyNumberFormat="1" applyFont="1"/>
    <xf numFmtId="165" fontId="12" fillId="2" borderId="5" xfId="0" applyNumberFormat="1" applyFont="1" applyFill="1" applyBorder="1" applyAlignment="1">
      <alignment horizontal="right" vertical="center"/>
    </xf>
    <xf numFmtId="168" fontId="10" fillId="0" borderId="6" xfId="0" applyNumberFormat="1" applyFont="1" applyBorder="1" applyAlignment="1">
      <alignment horizontal="right"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10" fillId="2" borderId="15" xfId="0" applyNumberFormat="1" applyFont="1" applyFill="1" applyBorder="1" applyAlignment="1">
      <alignment horizontal="right" vertical="center"/>
    </xf>
    <xf numFmtId="165" fontId="12" fillId="2" borderId="15" xfId="0" applyNumberFormat="1" applyFont="1" applyFill="1" applyBorder="1" applyAlignment="1">
      <alignment horizontal="right" vertical="center"/>
    </xf>
    <xf numFmtId="166" fontId="8" fillId="0" borderId="5" xfId="0" applyNumberFormat="1" applyFont="1" applyBorder="1" applyAlignment="1">
      <alignment horizontal="right" vertical="center"/>
    </xf>
    <xf numFmtId="165" fontId="8" fillId="0" borderId="5" xfId="0" applyNumberFormat="1" applyFont="1" applyBorder="1" applyAlignment="1">
      <alignment horizontal="right" vertical="center"/>
    </xf>
    <xf numFmtId="164" fontId="10" fillId="0" borderId="5" xfId="0" applyNumberFormat="1" applyFont="1" applyBorder="1" applyAlignment="1">
      <alignment horizontal="right" vertical="center"/>
    </xf>
    <xf numFmtId="164" fontId="12" fillId="0" borderId="5" xfId="0" applyNumberFormat="1" applyFont="1" applyBorder="1" applyAlignment="1">
      <alignment horizontal="right" vertical="center"/>
    </xf>
    <xf numFmtId="166" fontId="12" fillId="0" borderId="5" xfId="0" applyNumberFormat="1" applyFont="1" applyBorder="1" applyAlignment="1">
      <alignment horizontal="right" vertical="center"/>
    </xf>
    <xf numFmtId="1" fontId="12" fillId="0" borderId="5" xfId="0" applyNumberFormat="1" applyFont="1" applyBorder="1" applyAlignment="1">
      <alignment horizontal="right" vertical="center"/>
    </xf>
    <xf numFmtId="168" fontId="12" fillId="0" borderId="5" xfId="0" applyNumberFormat="1" applyFont="1" applyBorder="1" applyAlignment="1">
      <alignment horizontal="right" vertical="center"/>
    </xf>
    <xf numFmtId="0" fontId="17" fillId="0" borderId="0" xfId="0" applyFont="1" applyAlignment="1">
      <alignment horizontal="center"/>
    </xf>
    <xf numFmtId="49" fontId="17" fillId="0" borderId="0" xfId="0" applyNumberFormat="1" applyFont="1"/>
    <xf numFmtId="49" fontId="17" fillId="0" borderId="0" xfId="0" applyNumberFormat="1" applyFont="1" applyBorder="1"/>
    <xf numFmtId="49" fontId="17" fillId="0" borderId="1" xfId="0" applyNumberFormat="1" applyFont="1" applyBorder="1" applyAlignment="1">
      <alignment horizontal="center" vertical="center"/>
    </xf>
    <xf numFmtId="165" fontId="17" fillId="2" borderId="6" xfId="0" applyNumberFormat="1" applyFont="1" applyFill="1" applyBorder="1" applyAlignment="1">
      <alignment horizontal="right" vertical="center"/>
    </xf>
    <xf numFmtId="0" fontId="14" fillId="0" borderId="0" xfId="0" applyFont="1"/>
    <xf numFmtId="166" fontId="14" fillId="0" borderId="0" xfId="0" applyNumberFormat="1" applyFont="1"/>
    <xf numFmtId="165" fontId="12" fillId="2" borderId="16" xfId="0" applyNumberFormat="1" applyFont="1" applyFill="1" applyBorder="1" applyAlignment="1">
      <alignment horizontal="right" vertical="center"/>
    </xf>
    <xf numFmtId="165" fontId="12" fillId="2" borderId="30" xfId="0" applyNumberFormat="1" applyFont="1" applyFill="1" applyBorder="1" applyAlignment="1">
      <alignment horizontal="right" vertical="center"/>
    </xf>
    <xf numFmtId="165" fontId="12" fillId="2" borderId="31" xfId="0" applyNumberFormat="1" applyFont="1" applyFill="1" applyBorder="1" applyAlignment="1">
      <alignment horizontal="right" vertical="center"/>
    </xf>
    <xf numFmtId="165" fontId="12" fillId="2" borderId="21" xfId="0" applyNumberFormat="1" applyFont="1" applyFill="1" applyBorder="1" applyAlignment="1">
      <alignment horizontal="right" vertical="center"/>
    </xf>
    <xf numFmtId="168" fontId="12" fillId="0" borderId="21" xfId="0" applyNumberFormat="1" applyFont="1" applyBorder="1" applyAlignment="1">
      <alignment horizontal="right" vertical="center"/>
    </xf>
    <xf numFmtId="164" fontId="11" fillId="2" borderId="32" xfId="0" applyNumberFormat="1" applyFont="1" applyFill="1" applyBorder="1" applyAlignment="1">
      <alignment horizontal="right" vertical="center"/>
    </xf>
    <xf numFmtId="164" fontId="11" fillId="2" borderId="21" xfId="0" applyNumberFormat="1" applyFont="1" applyFill="1" applyBorder="1" applyAlignment="1">
      <alignment horizontal="right" vertical="center"/>
    </xf>
    <xf numFmtId="165" fontId="10" fillId="2" borderId="31" xfId="0" applyNumberFormat="1" applyFont="1" applyFill="1" applyBorder="1" applyAlignment="1">
      <alignment horizontal="right" vertical="center"/>
    </xf>
    <xf numFmtId="168" fontId="10" fillId="0" borderId="20" xfId="0" applyNumberFormat="1" applyFont="1" applyBorder="1" applyAlignment="1">
      <alignment horizontal="right" vertical="center"/>
    </xf>
    <xf numFmtId="168" fontId="10" fillId="0" borderId="30" xfId="0" applyNumberFormat="1" applyFont="1" applyBorder="1" applyAlignment="1">
      <alignment horizontal="right" vertical="center"/>
    </xf>
    <xf numFmtId="168" fontId="11" fillId="2" borderId="21" xfId="0" applyNumberFormat="1" applyFont="1" applyFill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/>
    </xf>
    <xf numFmtId="165" fontId="12" fillId="0" borderId="12" xfId="0" applyNumberFormat="1" applyFont="1" applyBorder="1" applyAlignment="1">
      <alignment horizontal="right" vertical="center"/>
    </xf>
    <xf numFmtId="166" fontId="10" fillId="0" borderId="12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left" vertical="center" wrapText="1"/>
    </xf>
    <xf numFmtId="164" fontId="8" fillId="6" borderId="0" xfId="0" applyNumberFormat="1" applyFont="1" applyFill="1" applyAlignment="1">
      <alignment horizontal="right" vertical="center"/>
    </xf>
    <xf numFmtId="168" fontId="12" fillId="0" borderId="2" xfId="0" applyNumberFormat="1" applyFont="1" applyBorder="1" applyAlignment="1">
      <alignment horizontal="right" vertical="center"/>
    </xf>
    <xf numFmtId="164" fontId="1" fillId="0" borderId="23" xfId="0" applyNumberFormat="1" applyFont="1" applyBorder="1" applyAlignment="1">
      <alignment horizontal="left" vertical="center" wrapText="1"/>
    </xf>
    <xf numFmtId="165" fontId="11" fillId="2" borderId="36" xfId="0" applyNumberFormat="1" applyFont="1" applyFill="1" applyBorder="1" applyAlignment="1">
      <alignment horizontal="right" vertical="center"/>
    </xf>
    <xf numFmtId="165" fontId="11" fillId="2" borderId="8" xfId="0" applyNumberFormat="1" applyFont="1" applyFill="1" applyBorder="1" applyAlignment="1">
      <alignment horizontal="right" vertical="center"/>
    </xf>
    <xf numFmtId="168" fontId="12" fillId="0" borderId="37" xfId="0" applyNumberFormat="1" applyFont="1" applyBorder="1" applyAlignment="1">
      <alignment horizontal="right" vertical="center"/>
    </xf>
    <xf numFmtId="168" fontId="10" fillId="0" borderId="37" xfId="0" applyNumberFormat="1" applyFont="1" applyBorder="1" applyAlignment="1">
      <alignment horizontal="right" vertical="center"/>
    </xf>
    <xf numFmtId="165" fontId="10" fillId="6" borderId="38" xfId="0" applyNumberFormat="1" applyFont="1" applyFill="1" applyBorder="1" applyAlignment="1">
      <alignment horizontal="right" vertical="center"/>
    </xf>
    <xf numFmtId="165" fontId="10" fillId="6" borderId="39" xfId="0" applyNumberFormat="1" applyFont="1" applyFill="1" applyBorder="1" applyAlignment="1">
      <alignment horizontal="right" vertical="center"/>
    </xf>
    <xf numFmtId="165" fontId="10" fillId="6" borderId="40" xfId="0" applyNumberFormat="1" applyFont="1" applyFill="1" applyBorder="1" applyAlignment="1">
      <alignment horizontal="right" vertical="center"/>
    </xf>
    <xf numFmtId="166" fontId="10" fillId="6" borderId="38" xfId="0" applyNumberFormat="1" applyFont="1" applyFill="1" applyBorder="1" applyAlignment="1">
      <alignment horizontal="right" vertical="center"/>
    </xf>
    <xf numFmtId="166" fontId="10" fillId="6" borderId="39" xfId="0" applyNumberFormat="1" applyFont="1" applyFill="1" applyBorder="1" applyAlignment="1">
      <alignment horizontal="right" vertical="center"/>
    </xf>
    <xf numFmtId="165" fontId="12" fillId="6" borderId="39" xfId="0" applyNumberFormat="1" applyFont="1" applyFill="1" applyBorder="1" applyAlignment="1">
      <alignment horizontal="right" vertical="center"/>
    </xf>
    <xf numFmtId="165" fontId="10" fillId="6" borderId="41" xfId="0" applyNumberFormat="1" applyFont="1" applyFill="1" applyBorder="1" applyAlignment="1">
      <alignment horizontal="right" vertical="center"/>
    </xf>
    <xf numFmtId="165" fontId="10" fillId="6" borderId="42" xfId="0" applyNumberFormat="1" applyFont="1" applyFill="1" applyBorder="1" applyAlignment="1">
      <alignment horizontal="right" vertical="center"/>
    </xf>
    <xf numFmtId="164" fontId="7" fillId="0" borderId="24" xfId="0" applyNumberFormat="1" applyFont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168" fontId="11" fillId="2" borderId="2" xfId="0" applyNumberFormat="1" applyFont="1" applyFill="1" applyBorder="1" applyAlignment="1">
      <alignment horizontal="right" vertical="center"/>
    </xf>
    <xf numFmtId="165" fontId="10" fillId="2" borderId="37" xfId="0" applyNumberFormat="1" applyFont="1" applyFill="1" applyBorder="1" applyAlignment="1">
      <alignment horizontal="right" vertical="center"/>
    </xf>
    <xf numFmtId="165" fontId="10" fillId="2" borderId="34" xfId="0" applyNumberFormat="1" applyFont="1" applyFill="1" applyBorder="1" applyAlignment="1">
      <alignment horizontal="right" vertical="center"/>
    </xf>
    <xf numFmtId="1" fontId="10" fillId="0" borderId="12" xfId="0" applyNumberFormat="1" applyFont="1" applyBorder="1" applyAlignment="1">
      <alignment horizontal="right" vertical="center"/>
    </xf>
    <xf numFmtId="1" fontId="10" fillId="0" borderId="2" xfId="0" applyNumberFormat="1" applyFont="1" applyBorder="1" applyAlignment="1">
      <alignment horizontal="right" vertical="center"/>
    </xf>
    <xf numFmtId="168" fontId="10" fillId="0" borderId="1" xfId="0" applyNumberFormat="1" applyFont="1" applyBorder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165" fontId="12" fillId="2" borderId="34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165" fontId="12" fillId="2" borderId="13" xfId="0" applyNumberFormat="1" applyFont="1" applyFill="1" applyBorder="1" applyAlignment="1">
      <alignment horizontal="right" vertical="center"/>
    </xf>
    <xf numFmtId="165" fontId="10" fillId="2" borderId="13" xfId="0" applyNumberFormat="1" applyFont="1" applyFill="1" applyBorder="1" applyAlignment="1">
      <alignment horizontal="right" vertical="center"/>
    </xf>
    <xf numFmtId="164" fontId="10" fillId="4" borderId="43" xfId="0" applyNumberFormat="1" applyFont="1" applyFill="1" applyBorder="1" applyAlignment="1">
      <alignment vertical="center" wrapText="1"/>
    </xf>
    <xf numFmtId="164" fontId="11" fillId="3" borderId="24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right" vertical="center"/>
    </xf>
    <xf numFmtId="166" fontId="10" fillId="0" borderId="8" xfId="0" applyNumberFormat="1" applyFont="1" applyBorder="1" applyAlignment="1">
      <alignment horizontal="right" vertical="center"/>
    </xf>
    <xf numFmtId="165" fontId="10" fillId="2" borderId="8" xfId="0" applyNumberFormat="1" applyFont="1" applyFill="1" applyBorder="1" applyAlignment="1">
      <alignment horizontal="right" vertical="center"/>
    </xf>
    <xf numFmtId="165" fontId="10" fillId="2" borderId="47" xfId="0" applyNumberFormat="1" applyFont="1" applyFill="1" applyBorder="1" applyAlignment="1">
      <alignment horizontal="right" vertical="center"/>
    </xf>
    <xf numFmtId="0" fontId="18" fillId="0" borderId="0" xfId="0" applyFont="1"/>
    <xf numFmtId="2" fontId="18" fillId="0" borderId="0" xfId="0" applyNumberFormat="1" applyFont="1"/>
    <xf numFmtId="166" fontId="10" fillId="0" borderId="4" xfId="0" applyNumberFormat="1" applyFont="1" applyBorder="1" applyAlignment="1">
      <alignment horizontal="right" vertical="center"/>
    </xf>
    <xf numFmtId="165" fontId="11" fillId="4" borderId="48" xfId="0" applyNumberFormat="1" applyFont="1" applyFill="1" applyBorder="1" applyAlignment="1">
      <alignment horizontal="right" vertical="center"/>
    </xf>
    <xf numFmtId="165" fontId="11" fillId="4" borderId="44" xfId="0" applyNumberFormat="1" applyFont="1" applyFill="1" applyBorder="1" applyAlignment="1">
      <alignment horizontal="right" vertical="center"/>
    </xf>
    <xf numFmtId="165" fontId="11" fillId="4" borderId="46" xfId="0" applyNumberFormat="1" applyFont="1" applyFill="1" applyBorder="1" applyAlignment="1">
      <alignment horizontal="right" vertical="center"/>
    </xf>
    <xf numFmtId="165" fontId="11" fillId="4" borderId="45" xfId="0" applyNumberFormat="1" applyFont="1" applyFill="1" applyBorder="1" applyAlignment="1">
      <alignment horizontal="right" vertical="center"/>
    </xf>
    <xf numFmtId="165" fontId="11" fillId="4" borderId="33" xfId="0" applyNumberFormat="1" applyFont="1" applyFill="1" applyBorder="1" applyAlignment="1">
      <alignment horizontal="right" vertical="center"/>
    </xf>
    <xf numFmtId="165" fontId="20" fillId="3" borderId="12" xfId="0" applyNumberFormat="1" applyFont="1" applyFill="1" applyBorder="1" applyAlignment="1">
      <alignment horizontal="right" vertical="center" wrapText="1"/>
    </xf>
    <xf numFmtId="165" fontId="20" fillId="3" borderId="1" xfId="0" applyNumberFormat="1" applyFont="1" applyFill="1" applyBorder="1" applyAlignment="1">
      <alignment horizontal="right" vertical="center" wrapText="1"/>
    </xf>
    <xf numFmtId="165" fontId="20" fillId="3" borderId="4" xfId="0" applyNumberFormat="1" applyFont="1" applyFill="1" applyBorder="1" applyAlignment="1">
      <alignment horizontal="right" vertical="center" wrapText="1"/>
    </xf>
    <xf numFmtId="165" fontId="20" fillId="3" borderId="1" xfId="0" applyNumberFormat="1" applyFont="1" applyFill="1" applyBorder="1" applyAlignment="1">
      <alignment horizontal="right" vertical="center"/>
    </xf>
    <xf numFmtId="166" fontId="20" fillId="3" borderId="13" xfId="0" applyNumberFormat="1" applyFont="1" applyFill="1" applyBorder="1" applyAlignment="1">
      <alignment horizontal="right" vertical="center"/>
    </xf>
    <xf numFmtId="166" fontId="20" fillId="3" borderId="4" xfId="0" applyNumberFormat="1" applyFont="1" applyFill="1" applyBorder="1" applyAlignment="1">
      <alignment horizontal="right" vertical="center"/>
    </xf>
    <xf numFmtId="165" fontId="20" fillId="3" borderId="2" xfId="0" applyNumberFormat="1" applyFont="1" applyFill="1" applyBorder="1" applyAlignment="1">
      <alignment horizontal="right" vertical="center"/>
    </xf>
    <xf numFmtId="165" fontId="11" fillId="2" borderId="18" xfId="0" applyNumberFormat="1" applyFont="1" applyFill="1" applyBorder="1" applyAlignment="1">
      <alignment horizontal="right" vertical="center"/>
    </xf>
    <xf numFmtId="165" fontId="15" fillId="2" borderId="18" xfId="0" applyNumberFormat="1" applyFont="1" applyFill="1" applyBorder="1" applyAlignment="1">
      <alignment horizontal="right" vertical="center"/>
    </xf>
    <xf numFmtId="164" fontId="11" fillId="2" borderId="18" xfId="0" applyNumberFormat="1" applyFont="1" applyFill="1" applyBorder="1" applyAlignment="1">
      <alignment horizontal="right" vertical="center"/>
    </xf>
    <xf numFmtId="164" fontId="11" fillId="2" borderId="20" xfId="0" applyNumberFormat="1" applyFont="1" applyFill="1" applyBorder="1" applyAlignment="1">
      <alignment horizontal="right" vertical="center"/>
    </xf>
    <xf numFmtId="168" fontId="10" fillId="0" borderId="49" xfId="0" applyNumberFormat="1" applyFont="1" applyBorder="1" applyAlignment="1">
      <alignment horizontal="right" vertical="center"/>
    </xf>
    <xf numFmtId="168" fontId="10" fillId="0" borderId="12" xfId="0" applyNumberFormat="1" applyFont="1" applyBorder="1" applyAlignment="1">
      <alignment horizontal="right" vertical="center"/>
    </xf>
    <xf numFmtId="165" fontId="20" fillId="3" borderId="2" xfId="0" applyNumberFormat="1" applyFont="1" applyFill="1" applyBorder="1" applyAlignment="1">
      <alignment horizontal="right" vertical="center" wrapText="1"/>
    </xf>
    <xf numFmtId="166" fontId="10" fillId="0" borderId="9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166" fontId="10" fillId="0" borderId="50" xfId="0" applyNumberFormat="1" applyFont="1" applyBorder="1" applyAlignment="1">
      <alignment horizontal="right" vertical="center"/>
    </xf>
    <xf numFmtId="164" fontId="10" fillId="0" borderId="20" xfId="0" applyNumberFormat="1" applyFont="1" applyBorder="1" applyAlignment="1">
      <alignment horizontal="right" vertical="center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166" fontId="21" fillId="0" borderId="3" xfId="0" applyNumberFormat="1" applyFont="1" applyBorder="1" applyAlignment="1">
      <alignment horizontal="center" vertical="center" wrapText="1"/>
    </xf>
    <xf numFmtId="166" fontId="21" fillId="0" borderId="11" xfId="0" applyNumberFormat="1" applyFont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right" vertical="center"/>
    </xf>
    <xf numFmtId="165" fontId="14" fillId="5" borderId="44" xfId="0" applyNumberFormat="1" applyFont="1" applyFill="1" applyBorder="1" applyAlignment="1">
      <alignment horizontal="right" vertical="center"/>
    </xf>
    <xf numFmtId="165" fontId="11" fillId="2" borderId="38" xfId="0" applyNumberFormat="1" applyFont="1" applyFill="1" applyBorder="1" applyAlignment="1">
      <alignment horizontal="right" vertical="center"/>
    </xf>
    <xf numFmtId="165" fontId="15" fillId="2" borderId="6" xfId="0" applyNumberFormat="1" applyFont="1" applyFill="1" applyBorder="1" applyAlignment="1">
      <alignment horizontal="right" vertical="center"/>
    </xf>
    <xf numFmtId="164" fontId="0" fillId="0" borderId="25" xfId="0" applyNumberFormat="1" applyFont="1" applyBorder="1" applyAlignment="1">
      <alignment horizontal="left" vertical="center" wrapText="1"/>
    </xf>
    <xf numFmtId="165" fontId="15" fillId="2" borderId="12" xfId="0" applyNumberFormat="1" applyFont="1" applyFill="1" applyBorder="1" applyAlignment="1">
      <alignment horizontal="right" vertical="center"/>
    </xf>
    <xf numFmtId="168" fontId="11" fillId="4" borderId="44" xfId="0" applyNumberFormat="1" applyFont="1" applyFill="1" applyBorder="1" applyAlignment="1">
      <alignment horizontal="right" vertical="center"/>
    </xf>
    <xf numFmtId="168" fontId="20" fillId="3" borderId="1" xfId="0" applyNumberFormat="1" applyFont="1" applyFill="1" applyBorder="1" applyAlignment="1">
      <alignment horizontal="right" vertical="center" wrapText="1"/>
    </xf>
    <xf numFmtId="166" fontId="10" fillId="0" borderId="7" xfId="0" applyNumberFormat="1" applyFont="1" applyBorder="1" applyAlignment="1">
      <alignment horizontal="right" vertical="center"/>
    </xf>
    <xf numFmtId="164" fontId="25" fillId="6" borderId="35" xfId="0" applyNumberFormat="1" applyFont="1" applyFill="1" applyBorder="1" applyAlignment="1">
      <alignment vertical="center" wrapText="1"/>
    </xf>
    <xf numFmtId="168" fontId="8" fillId="0" borderId="6" xfId="0" applyNumberFormat="1" applyFont="1" applyBorder="1" applyAlignment="1">
      <alignment horizontal="right" vertical="center"/>
    </xf>
    <xf numFmtId="168" fontId="10" fillId="2" borderId="5" xfId="0" applyNumberFormat="1" applyFont="1" applyFill="1" applyBorder="1" applyAlignment="1">
      <alignment horizontal="right" vertical="center"/>
    </xf>
    <xf numFmtId="168" fontId="10" fillId="2" borderId="17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wrapText="1"/>
    </xf>
    <xf numFmtId="166" fontId="26" fillId="0" borderId="0" xfId="0" applyNumberFormat="1" applyFont="1" applyAlignment="1">
      <alignment wrapText="1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24" fillId="0" borderId="0" xfId="0" applyFont="1" applyAlignment="1"/>
    <xf numFmtId="2" fontId="27" fillId="0" borderId="0" xfId="0" applyNumberFormat="1" applyFont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/>
    </xf>
    <xf numFmtId="2" fontId="15" fillId="0" borderId="51" xfId="0" applyNumberFormat="1" applyFont="1" applyBorder="1" applyAlignment="1">
      <alignment horizontal="right" vertical="top"/>
    </xf>
    <xf numFmtId="2" fontId="15" fillId="0" borderId="0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FF"/>
      <color rgb="FF66FFFF"/>
      <color rgb="FF66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Z54"/>
  <sheetViews>
    <sheetView tabSelected="1" view="pageBreakPreview" zoomScale="70" zoomScaleNormal="100" zoomScaleSheetLayoutView="70" workbookViewId="0">
      <pane xSplit="1" ySplit="17" topLeftCell="B18" activePane="bottomRight" state="frozen"/>
      <selection pane="topRight" activeCell="B1" sqref="B1"/>
      <selection pane="bottomLeft" activeCell="A20" sqref="A20"/>
      <selection pane="bottomRight" activeCell="V2" sqref="V2:Z2"/>
    </sheetView>
  </sheetViews>
  <sheetFormatPr defaultRowHeight="18" x14ac:dyDescent="0.25"/>
  <cols>
    <col min="1" max="1" width="56.85546875" customWidth="1"/>
    <col min="2" max="2" width="15.85546875" style="17" customWidth="1"/>
    <col min="3" max="3" width="15.28515625" style="17" customWidth="1"/>
    <col min="4" max="4" width="14.85546875" style="47" customWidth="1"/>
    <col min="5" max="5" width="13.42578125" customWidth="1"/>
    <col min="6" max="6" width="14.5703125" style="9" customWidth="1"/>
    <col min="7" max="7" width="16.5703125" style="9" customWidth="1"/>
    <col min="8" max="8" width="14.5703125" style="9" customWidth="1"/>
    <col min="9" max="9" width="14.85546875" style="9" customWidth="1"/>
    <col min="10" max="10" width="13.140625" style="9" customWidth="1"/>
    <col min="11" max="11" width="14.5703125" style="9" customWidth="1"/>
    <col min="12" max="12" width="15.42578125" style="9" customWidth="1"/>
    <col min="13" max="13" width="14.7109375" style="9" customWidth="1"/>
    <col min="14" max="14" width="14.42578125" style="9" customWidth="1"/>
    <col min="15" max="15" width="13.28515625" style="9" customWidth="1"/>
    <col min="16" max="16" width="14.140625" style="9" customWidth="1"/>
    <col min="17" max="17" width="15.28515625" style="9" customWidth="1"/>
    <col min="18" max="18" width="14.7109375" style="9" customWidth="1"/>
    <col min="19" max="19" width="13.5703125" style="36" customWidth="1"/>
    <col min="20" max="20" width="13" style="9" customWidth="1"/>
    <col min="21" max="21" width="13.140625" style="9" customWidth="1"/>
    <col min="22" max="23" width="13.85546875" style="9" customWidth="1"/>
    <col min="24" max="24" width="14.140625" style="9" customWidth="1"/>
    <col min="25" max="25" width="12.5703125" style="9" customWidth="1"/>
    <col min="26" max="26" width="13.140625" style="9" customWidth="1"/>
  </cols>
  <sheetData>
    <row r="1" spans="1:26" x14ac:dyDescent="0.25">
      <c r="A1" s="3"/>
      <c r="B1" s="16"/>
      <c r="C1" s="16"/>
      <c r="E1" s="1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35"/>
      <c r="T1" s="7"/>
      <c r="U1" s="7"/>
      <c r="V1" s="7"/>
      <c r="W1" s="7"/>
      <c r="X1" s="7"/>
      <c r="Y1" s="7"/>
      <c r="Z1" s="7"/>
    </row>
    <row r="2" spans="1:26" ht="48.75" customHeight="1" x14ac:dyDescent="0.2">
      <c r="A2" s="4"/>
      <c r="B2" s="227" t="s">
        <v>57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9" t="s">
        <v>55</v>
      </c>
      <c r="W2" s="230"/>
      <c r="X2" s="230"/>
      <c r="Y2" s="230"/>
      <c r="Z2" s="230"/>
    </row>
    <row r="3" spans="1:26" ht="12.75" hidden="1" customHeight="1" x14ac:dyDescent="0.2"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/>
      <c r="W3"/>
      <c r="X3"/>
      <c r="Y3"/>
      <c r="Z3"/>
    </row>
    <row r="4" spans="1:26" x14ac:dyDescent="0.25">
      <c r="A4" t="s">
        <v>34</v>
      </c>
      <c r="D4" s="113"/>
      <c r="E4" s="5"/>
      <c r="F4" s="8"/>
      <c r="G4" s="27"/>
      <c r="H4" s="27"/>
      <c r="I4" s="27"/>
      <c r="J4" s="8"/>
      <c r="K4" s="8"/>
      <c r="L4" s="8"/>
      <c r="M4" s="8"/>
      <c r="N4" s="8"/>
      <c r="O4" s="8"/>
      <c r="P4" s="8"/>
      <c r="Q4" s="8"/>
      <c r="R4" s="8"/>
      <c r="S4" s="37"/>
      <c r="T4" s="8"/>
      <c r="U4" s="8"/>
      <c r="V4" s="8"/>
      <c r="W4" s="8" t="s">
        <v>34</v>
      </c>
      <c r="X4" s="8"/>
      <c r="Y4" s="8"/>
      <c r="Z4" s="8"/>
    </row>
    <row r="5" spans="1:26" ht="23.25" customHeight="1" x14ac:dyDescent="0.4">
      <c r="A5" s="3"/>
      <c r="B5" s="224" t="s">
        <v>56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5"/>
      <c r="W5" s="226"/>
      <c r="X5" s="226"/>
      <c r="Y5" s="226"/>
      <c r="Z5" s="7"/>
    </row>
    <row r="6" spans="1:26" ht="3.75" hidden="1" customHeight="1" x14ac:dyDescent="0.25">
      <c r="A6" s="3"/>
      <c r="B6" s="16"/>
      <c r="C6" s="16"/>
      <c r="D6" s="114"/>
      <c r="E6" s="2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35"/>
      <c r="T6" s="7"/>
      <c r="U6" s="7"/>
      <c r="V6" s="7"/>
      <c r="W6" s="7"/>
      <c r="X6" s="7"/>
      <c r="Y6" s="7"/>
      <c r="Z6" s="7"/>
    </row>
    <row r="7" spans="1:26" hidden="1" x14ac:dyDescent="0.25">
      <c r="A7" s="3"/>
      <c r="B7" s="16"/>
      <c r="C7" s="16"/>
      <c r="D7" s="114"/>
      <c r="E7" s="2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35"/>
      <c r="T7" s="7"/>
      <c r="U7" s="7"/>
      <c r="V7" s="7"/>
      <c r="W7" s="7"/>
      <c r="X7" s="7"/>
      <c r="Y7" s="7"/>
      <c r="Z7" s="7"/>
    </row>
    <row r="8" spans="1:26" hidden="1" x14ac:dyDescent="0.25">
      <c r="A8" s="3"/>
      <c r="B8" s="16"/>
      <c r="C8" s="16"/>
      <c r="D8" s="114"/>
      <c r="E8" s="2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35"/>
      <c r="T8" s="7"/>
      <c r="U8" s="7"/>
      <c r="V8" s="7"/>
      <c r="W8" s="7"/>
      <c r="X8" s="7"/>
      <c r="Y8" s="7"/>
      <c r="Z8" s="7"/>
    </row>
    <row r="9" spans="1:26" hidden="1" x14ac:dyDescent="0.25">
      <c r="A9" s="3"/>
      <c r="B9" s="16"/>
      <c r="C9" s="16"/>
      <c r="D9" s="114"/>
      <c r="E9" s="2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35"/>
      <c r="T9" s="7"/>
      <c r="U9" s="7"/>
      <c r="V9" s="7"/>
      <c r="W9" s="7"/>
      <c r="X9" s="7"/>
      <c r="Y9" s="7"/>
      <c r="Z9" s="7"/>
    </row>
    <row r="10" spans="1:26" ht="18.75" customHeight="1" x14ac:dyDescent="0.25">
      <c r="A10" s="3" t="s">
        <v>13</v>
      </c>
      <c r="B10" s="16"/>
      <c r="C10" s="16"/>
      <c r="D10" s="114"/>
      <c r="E10" s="2"/>
      <c r="F10" s="7"/>
      <c r="G10" s="7"/>
      <c r="H10" s="7"/>
      <c r="I10" s="7"/>
      <c r="J10" s="7"/>
      <c r="K10" s="25"/>
      <c r="L10" s="26"/>
      <c r="M10" s="26"/>
      <c r="N10" s="29"/>
      <c r="O10" s="7" t="s">
        <v>34</v>
      </c>
      <c r="P10" s="7" t="s">
        <v>34</v>
      </c>
      <c r="Q10" s="26"/>
      <c r="R10" s="34"/>
      <c r="S10" s="38"/>
      <c r="T10" s="34"/>
      <c r="U10" s="34"/>
      <c r="V10" s="100"/>
      <c r="W10" s="29"/>
      <c r="X10" s="29"/>
      <c r="Y10" s="7"/>
      <c r="Z10" s="7"/>
    </row>
    <row r="11" spans="1:26" ht="6" customHeight="1" thickBot="1" x14ac:dyDescent="0.3">
      <c r="A11" s="12"/>
      <c r="B11" s="18"/>
      <c r="C11" s="18"/>
      <c r="D11" s="114"/>
      <c r="E11" s="13"/>
      <c r="K11" s="7"/>
      <c r="L11" s="7"/>
      <c r="M11" s="7"/>
      <c r="N11" s="7"/>
      <c r="O11" s="7"/>
      <c r="P11" s="7"/>
      <c r="Q11" s="7"/>
      <c r="R11" s="7"/>
      <c r="S11" s="35"/>
      <c r="T11" s="7"/>
      <c r="U11" s="7"/>
      <c r="V11" s="7"/>
      <c r="W11" s="7"/>
      <c r="X11" s="7"/>
      <c r="Y11" s="7"/>
      <c r="Z11" s="7"/>
    </row>
    <row r="12" spans="1:26" ht="8.25" hidden="1" customHeight="1" thickBot="1" x14ac:dyDescent="0.3">
      <c r="A12" s="93"/>
      <c r="B12" s="19"/>
      <c r="C12" s="19"/>
      <c r="D12" s="115"/>
      <c r="E12" s="14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39"/>
      <c r="T12" s="15"/>
      <c r="U12" s="15"/>
      <c r="V12" s="15"/>
      <c r="W12" s="15"/>
      <c r="X12" s="15"/>
      <c r="Y12" s="15"/>
      <c r="Z12" s="15"/>
    </row>
    <row r="13" spans="1:26" s="30" customFormat="1" ht="24" customHeight="1" thickTop="1" thickBot="1" x14ac:dyDescent="0.3">
      <c r="A13" s="193" t="s">
        <v>11</v>
      </c>
      <c r="B13" s="218" t="s">
        <v>22</v>
      </c>
      <c r="C13" s="219"/>
      <c r="D13" s="219"/>
      <c r="E13" s="219"/>
      <c r="F13" s="220"/>
      <c r="G13" s="218" t="s">
        <v>23</v>
      </c>
      <c r="H13" s="221"/>
      <c r="I13" s="221"/>
      <c r="J13" s="221"/>
      <c r="K13" s="222"/>
      <c r="L13" s="218" t="s">
        <v>24</v>
      </c>
      <c r="M13" s="221"/>
      <c r="N13" s="221"/>
      <c r="O13" s="221"/>
      <c r="P13" s="222"/>
      <c r="Q13" s="215" t="s">
        <v>25</v>
      </c>
      <c r="R13" s="216"/>
      <c r="S13" s="216"/>
      <c r="T13" s="216"/>
      <c r="U13" s="217"/>
      <c r="V13" s="215" t="s">
        <v>26</v>
      </c>
      <c r="W13" s="216"/>
      <c r="X13" s="216"/>
      <c r="Y13" s="216"/>
      <c r="Z13" s="217"/>
    </row>
    <row r="14" spans="1:26" ht="57.75" customHeight="1" x14ac:dyDescent="0.2">
      <c r="A14" s="94"/>
      <c r="B14" s="196" t="s">
        <v>33</v>
      </c>
      <c r="C14" s="197" t="s">
        <v>50</v>
      </c>
      <c r="D14" s="197" t="s">
        <v>51</v>
      </c>
      <c r="E14" s="198" t="s">
        <v>28</v>
      </c>
      <c r="F14" s="199" t="s">
        <v>52</v>
      </c>
      <c r="G14" s="196" t="s">
        <v>33</v>
      </c>
      <c r="H14" s="197" t="s">
        <v>50</v>
      </c>
      <c r="I14" s="197" t="s">
        <v>51</v>
      </c>
      <c r="J14" s="198" t="s">
        <v>28</v>
      </c>
      <c r="K14" s="199" t="s">
        <v>52</v>
      </c>
      <c r="L14" s="196" t="s">
        <v>33</v>
      </c>
      <c r="M14" s="197" t="s">
        <v>50</v>
      </c>
      <c r="N14" s="197" t="s">
        <v>51</v>
      </c>
      <c r="O14" s="198" t="s">
        <v>28</v>
      </c>
      <c r="P14" s="199" t="s">
        <v>52</v>
      </c>
      <c r="Q14" s="196" t="s">
        <v>33</v>
      </c>
      <c r="R14" s="197" t="s">
        <v>50</v>
      </c>
      <c r="S14" s="197" t="s">
        <v>51</v>
      </c>
      <c r="T14" s="198" t="s">
        <v>28</v>
      </c>
      <c r="U14" s="199" t="s">
        <v>52</v>
      </c>
      <c r="V14" s="196" t="s">
        <v>33</v>
      </c>
      <c r="W14" s="197" t="s">
        <v>50</v>
      </c>
      <c r="X14" s="197" t="s">
        <v>51</v>
      </c>
      <c r="Y14" s="198" t="s">
        <v>28</v>
      </c>
      <c r="Z14" s="199" t="s">
        <v>52</v>
      </c>
    </row>
    <row r="15" spans="1:26" x14ac:dyDescent="0.2">
      <c r="A15" s="95">
        <v>1</v>
      </c>
      <c r="B15" s="84">
        <v>2</v>
      </c>
      <c r="C15" s="23">
        <v>3</v>
      </c>
      <c r="D15" s="116" t="s">
        <v>14</v>
      </c>
      <c r="E15" s="11" t="s">
        <v>15</v>
      </c>
      <c r="F15" s="73">
        <v>6</v>
      </c>
      <c r="G15" s="87">
        <v>7</v>
      </c>
      <c r="H15" s="24">
        <v>8</v>
      </c>
      <c r="I15" s="22">
        <v>9</v>
      </c>
      <c r="J15" s="21">
        <v>10</v>
      </c>
      <c r="K15" s="73">
        <v>11</v>
      </c>
      <c r="L15" s="72" t="s">
        <v>16</v>
      </c>
      <c r="M15" s="20" t="s">
        <v>17</v>
      </c>
      <c r="N15" s="20" t="s">
        <v>18</v>
      </c>
      <c r="O15" s="20" t="s">
        <v>19</v>
      </c>
      <c r="P15" s="73">
        <v>16</v>
      </c>
      <c r="Q15" s="72" t="s">
        <v>16</v>
      </c>
      <c r="R15" s="20" t="s">
        <v>17</v>
      </c>
      <c r="S15" s="40" t="s">
        <v>18</v>
      </c>
      <c r="T15" s="20" t="s">
        <v>19</v>
      </c>
      <c r="U15" s="73">
        <v>16</v>
      </c>
      <c r="V15" s="72" t="s">
        <v>16</v>
      </c>
      <c r="W15" s="20" t="s">
        <v>17</v>
      </c>
      <c r="X15" s="20" t="s">
        <v>18</v>
      </c>
      <c r="Y15" s="20" t="s">
        <v>19</v>
      </c>
      <c r="Z15" s="73">
        <v>16</v>
      </c>
    </row>
    <row r="16" spans="1:26" s="43" customFormat="1" ht="33.75" customHeight="1" thickBot="1" x14ac:dyDescent="0.25">
      <c r="A16" s="164" t="s">
        <v>20</v>
      </c>
      <c r="B16" s="177">
        <f>SUM(B17,B46)</f>
        <v>874232.8</v>
      </c>
      <c r="C16" s="178">
        <f>SUM(C17,C46)</f>
        <v>227236</v>
      </c>
      <c r="D16" s="179">
        <f>SUM(D17,D46)</f>
        <v>189962.3</v>
      </c>
      <c r="E16" s="180">
        <f>D16/B16*100</f>
        <v>21.72902915562079</v>
      </c>
      <c r="F16" s="181">
        <f>D16/C16*100</f>
        <v>83.596921262476016</v>
      </c>
      <c r="G16" s="177">
        <f>SUM(G17,G46)</f>
        <v>813536.5</v>
      </c>
      <c r="H16" s="178">
        <f>SUM(H17,H46)</f>
        <v>214918.60000000003</v>
      </c>
      <c r="I16" s="207">
        <f>SUM(I17,I46)</f>
        <v>171261.7</v>
      </c>
      <c r="J16" s="182">
        <f>I16/G16*100</f>
        <v>21.051507830318616</v>
      </c>
      <c r="K16" s="181">
        <f>I16/H16*100</f>
        <v>79.686774434599883</v>
      </c>
      <c r="L16" s="177">
        <f>SUM(L17,L46)</f>
        <v>43311.5</v>
      </c>
      <c r="M16" s="190">
        <f>SUM(M17,M46)</f>
        <v>8648.6999999999989</v>
      </c>
      <c r="N16" s="178">
        <f>SUM(N17,N46)</f>
        <v>14603.000000000002</v>
      </c>
      <c r="O16" s="183">
        <f>N16/L16*100</f>
        <v>33.716218556272587</v>
      </c>
      <c r="P16" s="181">
        <f>N16/M16*100</f>
        <v>168.84618497577674</v>
      </c>
      <c r="Q16" s="177">
        <f>SUM(Q17,Q46)</f>
        <v>46136.2</v>
      </c>
      <c r="R16" s="178">
        <f>SUM(R17,R46)</f>
        <v>11306.4</v>
      </c>
      <c r="S16" s="178">
        <f>SUM(S17,S46)</f>
        <v>10546.7</v>
      </c>
      <c r="T16" s="183">
        <f>S16/Q16*100</f>
        <v>22.859923444063448</v>
      </c>
      <c r="U16" s="181">
        <f>S16/R16*100</f>
        <v>93.280796716903708</v>
      </c>
      <c r="V16" s="177">
        <f>SUM(V17,V46)</f>
        <v>17049.8</v>
      </c>
      <c r="W16" s="178">
        <f>SUM(W17,W46)</f>
        <v>5015.7999999999993</v>
      </c>
      <c r="X16" s="178">
        <f>SUM(X17,X46)</f>
        <v>4750.2</v>
      </c>
      <c r="Y16" s="183">
        <f>X16/V16*100</f>
        <v>27.860737369353306</v>
      </c>
      <c r="Z16" s="181">
        <f>X16/W16*100</f>
        <v>94.704733043582294</v>
      </c>
    </row>
    <row r="17" spans="1:26" s="44" customFormat="1" ht="34.5" customHeight="1" thickTop="1" thickBot="1" x14ac:dyDescent="0.25">
      <c r="A17" s="163" t="s">
        <v>48</v>
      </c>
      <c r="B17" s="172">
        <f t="shared" ref="B17:D20" si="0">G17+L17+Q17+V17</f>
        <v>284949.2</v>
      </c>
      <c r="C17" s="173">
        <f t="shared" si="0"/>
        <v>65980.2</v>
      </c>
      <c r="D17" s="173">
        <f>SUM(D18,D20,D22,D25,D30,D31,D32,D33,D39,D40,D41,D44,D45)</f>
        <v>66602.499999999985</v>
      </c>
      <c r="E17" s="173">
        <f>IF(B17=0,"",ROUND(D17/B17*100,1))</f>
        <v>23.4</v>
      </c>
      <c r="F17" s="175">
        <f>IF(C17=0,"",ROUND(D17/C17*100,1))</f>
        <v>100.9</v>
      </c>
      <c r="G17" s="173">
        <f>SUM(G18,G20,G22,G25,G30,G31,G32,G33,G39,G40,G41,G44,G45)</f>
        <v>217891.7</v>
      </c>
      <c r="H17" s="173">
        <f t="shared" ref="H17:I17" si="1">SUM(H18,H20,H22,H25,H30,H31,H32,H33,H39,H40,H41,H44,H45)</f>
        <v>51704.2</v>
      </c>
      <c r="I17" s="173">
        <f t="shared" si="1"/>
        <v>47991.599999999991</v>
      </c>
      <c r="J17" s="173">
        <f>IF(G17=0,"",ROUND(I17/G17*100,1))</f>
        <v>22</v>
      </c>
      <c r="K17" s="175">
        <f>IF(H17=0,"",ROUND(I17/H17*100,1))</f>
        <v>92.8</v>
      </c>
      <c r="L17" s="172">
        <f>SUM(L18,L20,L22,L25,L30,L31,L32,L33,L39,L40,L41,L44,L45)</f>
        <v>42546.5</v>
      </c>
      <c r="M17" s="173">
        <f t="shared" ref="M17:N17" si="2">SUM(M18,M20,M22,M25,M30,M31,M32,M33,M39,M40,M41,M44,M45)</f>
        <v>8457.4</v>
      </c>
      <c r="N17" s="174">
        <f t="shared" si="2"/>
        <v>12661.300000000001</v>
      </c>
      <c r="O17" s="173">
        <f>IF(L17=0,"",ROUND(N17/L17*100,1))</f>
        <v>29.8</v>
      </c>
      <c r="P17" s="175">
        <f>IF(M17=0,"",ROUND(N17/M17*100,1))</f>
        <v>149.69999999999999</v>
      </c>
      <c r="Q17" s="173">
        <f>SUM(Q18,Q20,Q22,Q25,Q30,Q31,Q32,Q33,Q39,Q40,Q41,Q44,Q45)</f>
        <v>23149.600000000002</v>
      </c>
      <c r="R17" s="173">
        <f t="shared" ref="R17:S17" si="3">SUM(R18,R20,R22,R25,R30,R31,R32,R33,R39,R40,R41,R44,R45)</f>
        <v>5559.7</v>
      </c>
      <c r="S17" s="173">
        <f t="shared" si="3"/>
        <v>5644.9000000000005</v>
      </c>
      <c r="T17" s="173">
        <f>IF(Q17=0,"",ROUND(S17/Q17*100,1))</f>
        <v>24.4</v>
      </c>
      <c r="U17" s="175">
        <f>IF(R17=0,"",ROUND(S17/R17*100,1))</f>
        <v>101.5</v>
      </c>
      <c r="V17" s="173">
        <f>SUM(V18,V20,V22,V25,V30,V31,V32,V33,V39,V40,V41,V44,V45)</f>
        <v>1361.4</v>
      </c>
      <c r="W17" s="173">
        <f>SUM(W18,W20,W22,W25,W30,W31,W32,W33,W39,W40,W41,W44,W45)</f>
        <v>258.89999999999998</v>
      </c>
      <c r="X17" s="173">
        <f>SUM(X18,X20,X22,X25,X30,X31,X32,X33,X39,X40,X41,X44,X45)</f>
        <v>304.7</v>
      </c>
      <c r="Y17" s="173">
        <f>IF(V17=0,"",ROUND(X17/V17*100,1))</f>
        <v>22.4</v>
      </c>
      <c r="Z17" s="176">
        <f>IF(W17=0,"",ROUND(X17/W17*100,1))</f>
        <v>117.7</v>
      </c>
    </row>
    <row r="18" spans="1:26" s="6" customFormat="1" ht="25.5" customHeight="1" thickTop="1" x14ac:dyDescent="0.2">
      <c r="A18" s="137" t="s">
        <v>0</v>
      </c>
      <c r="B18" s="202">
        <f t="shared" ref="B18" si="4">G18+L18+Q18+V18</f>
        <v>192023.2</v>
      </c>
      <c r="C18" s="139">
        <f t="shared" ref="C18:C19" si="5">H18+M18+R18+W18</f>
        <v>43457.8</v>
      </c>
      <c r="D18" s="165">
        <f t="shared" ref="D18:D19" si="6">I18+N18+S18+X18</f>
        <v>39884.6</v>
      </c>
      <c r="E18" s="167">
        <f>IF(B18=0,"",ROUND(D18/B18*100,1))</f>
        <v>20.8</v>
      </c>
      <c r="F18" s="74">
        <f>IF(C18=0,"",ROUND(D18/C18*100,1))</f>
        <v>91.8</v>
      </c>
      <c r="G18" s="166">
        <f>G19</f>
        <v>170151.2</v>
      </c>
      <c r="H18" s="166">
        <f>H19</f>
        <v>39134.800000000003</v>
      </c>
      <c r="I18" s="166">
        <f>I19</f>
        <v>35368</v>
      </c>
      <c r="J18" s="167">
        <f>IF(G18=0,"",ROUND(I18/G18*100,1))</f>
        <v>20.8</v>
      </c>
      <c r="K18" s="74">
        <f>IF(H18=0,"",ROUND(I18/H18*100,1))</f>
        <v>90.4</v>
      </c>
      <c r="L18" s="194">
        <f>L19</f>
        <v>16842.400000000001</v>
      </c>
      <c r="M18" s="191">
        <f>M19</f>
        <v>3220</v>
      </c>
      <c r="N18" s="166">
        <f>N19</f>
        <v>3391.1</v>
      </c>
      <c r="O18" s="167">
        <f>IF(L18=0,"",ROUND(N18/L18*100,1))</f>
        <v>20.100000000000001</v>
      </c>
      <c r="P18" s="74">
        <f>IF(M18=0,"",ROUND(N18/M18*100,1))</f>
        <v>105.3</v>
      </c>
      <c r="Q18" s="166">
        <f>Q19</f>
        <v>5009.7</v>
      </c>
      <c r="R18" s="166">
        <f>R19</f>
        <v>1100</v>
      </c>
      <c r="S18" s="166">
        <f>S19</f>
        <v>1115.4000000000001</v>
      </c>
      <c r="T18" s="167">
        <f>IF(Q18=0,"",ROUND(S18/Q18*100,1))</f>
        <v>22.3</v>
      </c>
      <c r="U18" s="74">
        <f>IF(R18=0,"",ROUND(S18/R18*100,1))</f>
        <v>101.4</v>
      </c>
      <c r="V18" s="166">
        <f>V19</f>
        <v>19.899999999999999</v>
      </c>
      <c r="W18" s="166">
        <f>W19</f>
        <v>3</v>
      </c>
      <c r="X18" s="166">
        <f>X19</f>
        <v>10.1</v>
      </c>
      <c r="Y18" s="167">
        <f>IF(V18=0,"",ROUND(X18/V18*100,1))</f>
        <v>50.8</v>
      </c>
      <c r="Z18" s="168">
        <f>IF(W18=0,"",ROUND(X18/W18*100,1))</f>
        <v>336.7</v>
      </c>
    </row>
    <row r="19" spans="1:26" s="6" customFormat="1" ht="31.5" customHeight="1" x14ac:dyDescent="0.2">
      <c r="A19" s="97" t="s">
        <v>1</v>
      </c>
      <c r="B19" s="205">
        <f>G19+L19+Q19+V19</f>
        <v>192023.2</v>
      </c>
      <c r="C19" s="45">
        <f t="shared" si="5"/>
        <v>43457.8</v>
      </c>
      <c r="D19" s="117">
        <f t="shared" si="6"/>
        <v>39884.6</v>
      </c>
      <c r="E19" s="51">
        <f t="shared" ref="E19" si="7">IF(B19=0,"",ROUND(D19/B19*100,1))</f>
        <v>20.8</v>
      </c>
      <c r="F19" s="76">
        <f t="shared" ref="F19" si="8">IF(C19=0,"",ROUND(D19/C19*100,1))</f>
        <v>91.8</v>
      </c>
      <c r="G19" s="88">
        <v>170151.2</v>
      </c>
      <c r="H19" s="110">
        <v>39134.800000000003</v>
      </c>
      <c r="I19" s="32">
        <v>35368</v>
      </c>
      <c r="J19" s="101">
        <f t="shared" ref="J19" si="9">IF(G19=0,"",ROUND(I19/G19*100,1))</f>
        <v>20.8</v>
      </c>
      <c r="K19" s="76">
        <f t="shared" ref="K19" si="10">IF(H19=0,"",ROUND(I19/H19*100,1))</f>
        <v>90.4</v>
      </c>
      <c r="L19" s="75">
        <v>16842.400000000001</v>
      </c>
      <c r="M19" s="57">
        <v>3220</v>
      </c>
      <c r="N19" s="107">
        <v>3391.1</v>
      </c>
      <c r="O19" s="103">
        <f t="shared" ref="O19" si="11">IF(L19=0,"",ROUND(N19/L19*100,1))</f>
        <v>20.100000000000001</v>
      </c>
      <c r="P19" s="74">
        <f t="shared" ref="P19" si="12">IF(M19=0,"",ROUND(N19/M19*100,1))</f>
        <v>105.3</v>
      </c>
      <c r="Q19" s="75">
        <v>5009.7</v>
      </c>
      <c r="R19" s="107">
        <v>1100</v>
      </c>
      <c r="S19" s="106">
        <v>1115.4000000000001</v>
      </c>
      <c r="T19" s="101">
        <f t="shared" ref="T19" si="13">IF(Q19=0,"",ROUND(S19/Q19*100,1))</f>
        <v>22.3</v>
      </c>
      <c r="U19" s="105">
        <f t="shared" ref="U19" si="14">IF(R19=0,"",ROUND(S19/R19*100,1))</f>
        <v>101.4</v>
      </c>
      <c r="V19" s="81">
        <v>19.899999999999999</v>
      </c>
      <c r="W19" s="106">
        <v>3</v>
      </c>
      <c r="X19" s="107">
        <v>10.1</v>
      </c>
      <c r="Y19" s="103">
        <f t="shared" ref="Y19" si="15">IF(V19=0,"",ROUND(X19/V19*100,1))</f>
        <v>50.8</v>
      </c>
      <c r="Z19" s="104">
        <f t="shared" ref="Z19" si="16">IF(W19=0,"",ROUND(X19/W19*100,1))</f>
        <v>336.7</v>
      </c>
    </row>
    <row r="20" spans="1:26" s="6" customFormat="1" ht="25.5" customHeight="1" x14ac:dyDescent="0.2">
      <c r="A20" s="137" t="s">
        <v>45</v>
      </c>
      <c r="B20" s="184">
        <f t="shared" si="0"/>
        <v>7155.7</v>
      </c>
      <c r="C20" s="139">
        <f t="shared" si="0"/>
        <v>1683</v>
      </c>
      <c r="D20" s="165">
        <f t="shared" si="0"/>
        <v>2344</v>
      </c>
      <c r="E20" s="167">
        <f>IF(B20=0,"",ROUND(D20/B20*100,1))</f>
        <v>32.799999999999997</v>
      </c>
      <c r="F20" s="74">
        <f>IF(C20=0,"",ROUND(D20/C20*100,1))</f>
        <v>139.30000000000001</v>
      </c>
      <c r="G20" s="166">
        <f>G21</f>
        <v>2040.9</v>
      </c>
      <c r="H20" s="166">
        <f>H21</f>
        <v>522</v>
      </c>
      <c r="I20" s="166">
        <f>I21</f>
        <v>668.5</v>
      </c>
      <c r="J20" s="167">
        <f>IF(G20=0,"",ROUND(I20/G20*100,1))</f>
        <v>32.799999999999997</v>
      </c>
      <c r="K20" s="74">
        <f>IF(H20=0,"",ROUND(I20/H20*100,1))</f>
        <v>128.1</v>
      </c>
      <c r="L20" s="194">
        <f>L21</f>
        <v>2772</v>
      </c>
      <c r="M20" s="191">
        <f>M21</f>
        <v>571</v>
      </c>
      <c r="N20" s="166">
        <f>N21</f>
        <v>908</v>
      </c>
      <c r="O20" s="167">
        <f>IF(L20=0,"",ROUND(N20/L20*100,1))</f>
        <v>32.799999999999997</v>
      </c>
      <c r="P20" s="74">
        <f>IF(M20=0,"",ROUND(N20/M20*100,1))</f>
        <v>159</v>
      </c>
      <c r="Q20" s="166">
        <f>Q21</f>
        <v>2342.8000000000002</v>
      </c>
      <c r="R20" s="166">
        <f>R21</f>
        <v>590</v>
      </c>
      <c r="S20" s="166">
        <f>S21</f>
        <v>767.5</v>
      </c>
      <c r="T20" s="167">
        <f>IF(Q20=0,"",ROUND(S20/Q20*100,1))</f>
        <v>32.799999999999997</v>
      </c>
      <c r="U20" s="74">
        <f>IF(R20=0,"",ROUND(S20/R20*100,1))</f>
        <v>130.1</v>
      </c>
      <c r="V20" s="166">
        <f>V21</f>
        <v>0</v>
      </c>
      <c r="W20" s="166">
        <f>W21</f>
        <v>0</v>
      </c>
      <c r="X20" s="166">
        <f>X21</f>
        <v>0</v>
      </c>
      <c r="Y20" s="167" t="str">
        <f>IF(V20=0,"",ROUND(X20/V20*100,1))</f>
        <v/>
      </c>
      <c r="Z20" s="168" t="str">
        <f>IF(W20=0,"",ROUND(X20/W20*100,1))</f>
        <v/>
      </c>
    </row>
    <row r="21" spans="1:26" s="6" customFormat="1" ht="31.5" customHeight="1" x14ac:dyDescent="0.2">
      <c r="A21" s="97" t="s">
        <v>46</v>
      </c>
      <c r="B21" s="185">
        <f>G21+L21+Q21+V21</f>
        <v>7155.7</v>
      </c>
      <c r="C21" s="45">
        <f t="shared" ref="C21:C45" si="17">H21+M21+R21+W21</f>
        <v>1683</v>
      </c>
      <c r="D21" s="117">
        <f t="shared" ref="D21:D45" si="18">I21+N21+S21+X21</f>
        <v>2344</v>
      </c>
      <c r="E21" s="51">
        <f t="shared" ref="E21:E45" si="19">IF(B21=0,"",ROUND(D21/B21*100,1))</f>
        <v>32.799999999999997</v>
      </c>
      <c r="F21" s="76">
        <f t="shared" ref="F21:F45" si="20">IF(C21=0,"",ROUND(D21/C21*100,1))</f>
        <v>139.30000000000001</v>
      </c>
      <c r="G21" s="88">
        <v>2040.9</v>
      </c>
      <c r="H21" s="110">
        <v>522</v>
      </c>
      <c r="I21" s="32">
        <v>668.5</v>
      </c>
      <c r="J21" s="101">
        <f t="shared" ref="J21:J48" si="21">IF(G21=0,"",ROUND(I21/G21*100,1))</f>
        <v>32.799999999999997</v>
      </c>
      <c r="K21" s="76">
        <f t="shared" ref="K21:K45" si="22">IF(H21=0,"",ROUND(I21/H21*100,1))</f>
        <v>128.1</v>
      </c>
      <c r="L21" s="75">
        <v>2772</v>
      </c>
      <c r="M21" s="57">
        <v>571</v>
      </c>
      <c r="N21" s="107">
        <v>908</v>
      </c>
      <c r="O21" s="103">
        <f t="shared" ref="O21:O45" si="23">IF(L21=0,"",ROUND(N21/L21*100,1))</f>
        <v>32.799999999999997</v>
      </c>
      <c r="P21" s="74">
        <f t="shared" ref="P21:P45" si="24">IF(M21=0,"",ROUND(N21/M21*100,1))</f>
        <v>159</v>
      </c>
      <c r="Q21" s="75">
        <v>2342.8000000000002</v>
      </c>
      <c r="R21" s="107">
        <v>590</v>
      </c>
      <c r="S21" s="106">
        <v>767.5</v>
      </c>
      <c r="T21" s="101">
        <f t="shared" ref="T21:T45" si="25">IF(Q21=0,"",ROUND(S21/Q21*100,1))</f>
        <v>32.799999999999997</v>
      </c>
      <c r="U21" s="105">
        <f t="shared" ref="U21:U45" si="26">IF(R21=0,"",ROUND(S21/R21*100,1))</f>
        <v>130.1</v>
      </c>
      <c r="V21" s="81"/>
      <c r="W21" s="106"/>
      <c r="X21" s="107"/>
      <c r="Y21" s="103" t="str">
        <f t="shared" ref="Y21:Y45" si="27">IF(V21=0,"",ROUND(X21/V21*100,1))</f>
        <v/>
      </c>
      <c r="Z21" s="104" t="str">
        <f t="shared" ref="Z21:Z45" si="28">IF(W21=0,"",ROUND(X21/W21*100,1))</f>
        <v/>
      </c>
    </row>
    <row r="22" spans="1:26" s="6" customFormat="1" ht="23.25" customHeight="1" x14ac:dyDescent="0.2">
      <c r="A22" s="98" t="s">
        <v>2</v>
      </c>
      <c r="B22" s="184">
        <f t="shared" ref="B22:B45" si="29">G22+L22+Q22+V22</f>
        <v>9958</v>
      </c>
      <c r="C22" s="42">
        <f t="shared" si="17"/>
        <v>2615.4</v>
      </c>
      <c r="D22" s="41">
        <f t="shared" si="18"/>
        <v>2674.7000000000003</v>
      </c>
      <c r="E22" s="50">
        <f t="shared" si="19"/>
        <v>26.9</v>
      </c>
      <c r="F22" s="74">
        <f t="shared" si="20"/>
        <v>102.3</v>
      </c>
      <c r="G22" s="80">
        <f>SUM(G23:G24)</f>
        <v>9958</v>
      </c>
      <c r="H22" s="52">
        <f>SUM(H23:H24)</f>
        <v>2615.4</v>
      </c>
      <c r="I22" s="54">
        <f>SUM(I23:I24)</f>
        <v>2674.7000000000003</v>
      </c>
      <c r="J22" s="101">
        <f t="shared" si="21"/>
        <v>26.9</v>
      </c>
      <c r="K22" s="76">
        <f t="shared" si="22"/>
        <v>102.3</v>
      </c>
      <c r="L22" s="77">
        <f>L23+L24</f>
        <v>0</v>
      </c>
      <c r="M22" s="59">
        <f>M23+M24</f>
        <v>0</v>
      </c>
      <c r="N22" s="31">
        <f>N23+N24</f>
        <v>0</v>
      </c>
      <c r="O22" s="103">
        <v>0</v>
      </c>
      <c r="P22" s="74">
        <v>0</v>
      </c>
      <c r="Q22" s="77">
        <f>Q23+Q24</f>
        <v>0</v>
      </c>
      <c r="R22" s="108">
        <f>R23+R24</f>
        <v>0</v>
      </c>
      <c r="S22" s="52">
        <f>S23+S24</f>
        <v>0</v>
      </c>
      <c r="T22" s="101" t="str">
        <f t="shared" si="25"/>
        <v/>
      </c>
      <c r="U22" s="105" t="str">
        <f t="shared" si="26"/>
        <v/>
      </c>
      <c r="V22" s="77">
        <f>V23+V24</f>
        <v>0</v>
      </c>
      <c r="W22" s="108">
        <f>W23+W24</f>
        <v>0</v>
      </c>
      <c r="X22" s="61">
        <f>X23+X24</f>
        <v>0</v>
      </c>
      <c r="Y22" s="103" t="str">
        <f t="shared" si="27"/>
        <v/>
      </c>
      <c r="Z22" s="104" t="str">
        <f t="shared" si="28"/>
        <v/>
      </c>
    </row>
    <row r="23" spans="1:26" s="6" customFormat="1" ht="30.75" customHeight="1" x14ac:dyDescent="0.2">
      <c r="A23" s="97" t="s">
        <v>40</v>
      </c>
      <c r="B23" s="185">
        <f t="shared" si="29"/>
        <v>36</v>
      </c>
      <c r="C23" s="45">
        <f t="shared" si="17"/>
        <v>10</v>
      </c>
      <c r="D23" s="117">
        <f t="shared" si="18"/>
        <v>17.8</v>
      </c>
      <c r="E23" s="51">
        <f t="shared" si="19"/>
        <v>49.4</v>
      </c>
      <c r="F23" s="76">
        <f t="shared" si="20"/>
        <v>178</v>
      </c>
      <c r="G23" s="89">
        <v>36</v>
      </c>
      <c r="H23" s="110">
        <v>10</v>
      </c>
      <c r="I23" s="32">
        <v>17.8</v>
      </c>
      <c r="J23" s="101">
        <f t="shared" si="21"/>
        <v>49.4</v>
      </c>
      <c r="K23" s="76">
        <f t="shared" si="22"/>
        <v>178</v>
      </c>
      <c r="L23" s="78"/>
      <c r="M23" s="192"/>
      <c r="N23" s="32"/>
      <c r="O23" s="103" t="str">
        <f t="shared" si="23"/>
        <v/>
      </c>
      <c r="P23" s="74" t="str">
        <f t="shared" si="24"/>
        <v/>
      </c>
      <c r="Q23" s="78"/>
      <c r="R23" s="109"/>
      <c r="S23" s="110"/>
      <c r="T23" s="101" t="str">
        <f t="shared" si="25"/>
        <v/>
      </c>
      <c r="U23" s="105" t="str">
        <f t="shared" si="26"/>
        <v/>
      </c>
      <c r="V23" s="78"/>
      <c r="W23" s="109"/>
      <c r="X23" s="109"/>
      <c r="Y23" s="103" t="str">
        <f t="shared" si="27"/>
        <v/>
      </c>
      <c r="Z23" s="104" t="str">
        <f t="shared" si="28"/>
        <v/>
      </c>
    </row>
    <row r="24" spans="1:26" s="6" customFormat="1" ht="30" customHeight="1" x14ac:dyDescent="0.2">
      <c r="A24" s="97" t="s">
        <v>3</v>
      </c>
      <c r="B24" s="185">
        <f t="shared" si="29"/>
        <v>9922</v>
      </c>
      <c r="C24" s="45">
        <f t="shared" si="17"/>
        <v>2605.4</v>
      </c>
      <c r="D24" s="117">
        <f t="shared" si="18"/>
        <v>2656.9</v>
      </c>
      <c r="E24" s="51">
        <f t="shared" si="19"/>
        <v>26.8</v>
      </c>
      <c r="F24" s="76">
        <f t="shared" si="20"/>
        <v>102</v>
      </c>
      <c r="G24" s="89">
        <v>9922</v>
      </c>
      <c r="H24" s="110">
        <v>2605.4</v>
      </c>
      <c r="I24" s="32">
        <v>2656.9</v>
      </c>
      <c r="J24" s="101">
        <f t="shared" si="21"/>
        <v>26.8</v>
      </c>
      <c r="K24" s="76">
        <f t="shared" si="22"/>
        <v>102</v>
      </c>
      <c r="L24" s="78"/>
      <c r="M24" s="192"/>
      <c r="N24" s="32"/>
      <c r="O24" s="103" t="str">
        <f t="shared" si="23"/>
        <v/>
      </c>
      <c r="P24" s="74" t="str">
        <f t="shared" si="24"/>
        <v/>
      </c>
      <c r="Q24" s="78"/>
      <c r="R24" s="109"/>
      <c r="S24" s="110"/>
      <c r="T24" s="101" t="str">
        <f t="shared" si="25"/>
        <v/>
      </c>
      <c r="U24" s="105" t="str">
        <f t="shared" si="26"/>
        <v/>
      </c>
      <c r="V24" s="78"/>
      <c r="W24" s="109"/>
      <c r="X24" s="109"/>
      <c r="Y24" s="103" t="str">
        <f t="shared" si="27"/>
        <v/>
      </c>
      <c r="Z24" s="104" t="str">
        <f t="shared" si="28"/>
        <v/>
      </c>
    </row>
    <row r="25" spans="1:26" s="6" customFormat="1" ht="24" customHeight="1" x14ac:dyDescent="0.2">
      <c r="A25" s="98" t="s">
        <v>4</v>
      </c>
      <c r="B25" s="184">
        <f t="shared" si="29"/>
        <v>24221.3</v>
      </c>
      <c r="C25" s="42">
        <f t="shared" si="17"/>
        <v>4656.7999999999993</v>
      </c>
      <c r="D25" s="41">
        <f t="shared" si="18"/>
        <v>4867.8</v>
      </c>
      <c r="E25" s="50">
        <f t="shared" si="19"/>
        <v>20.100000000000001</v>
      </c>
      <c r="F25" s="74">
        <f t="shared" si="20"/>
        <v>104.5</v>
      </c>
      <c r="G25" s="80">
        <f>SUM(G26:G29)</f>
        <v>0</v>
      </c>
      <c r="H25" s="52">
        <f>SUM(H26:H29)</f>
        <v>0</v>
      </c>
      <c r="I25" s="52">
        <f>SUM(I26:I29)</f>
        <v>0</v>
      </c>
      <c r="J25" s="101" t="str">
        <f t="shared" si="21"/>
        <v/>
      </c>
      <c r="K25" s="76" t="str">
        <f t="shared" si="22"/>
        <v/>
      </c>
      <c r="L25" s="80">
        <f>SUM(L26:L29)</f>
        <v>12741.9</v>
      </c>
      <c r="M25" s="54">
        <f>SUM(M26:M29)</f>
        <v>2116.9</v>
      </c>
      <c r="N25" s="52">
        <f>SUM(N26:N29)</f>
        <v>2631.4</v>
      </c>
      <c r="O25" s="103">
        <f t="shared" si="23"/>
        <v>20.7</v>
      </c>
      <c r="P25" s="74">
        <f t="shared" si="24"/>
        <v>124.3</v>
      </c>
      <c r="Q25" s="80">
        <f>SUM(Q26:Q29)</f>
        <v>10137.9</v>
      </c>
      <c r="R25" s="52">
        <f>SUM(R26:R29)</f>
        <v>2284</v>
      </c>
      <c r="S25" s="52">
        <f>SUM(S26:S29)</f>
        <v>1992.6999999999998</v>
      </c>
      <c r="T25" s="101">
        <f t="shared" si="25"/>
        <v>19.7</v>
      </c>
      <c r="U25" s="105">
        <f t="shared" si="26"/>
        <v>87.2</v>
      </c>
      <c r="V25" s="80">
        <f>SUM(V26:V29)</f>
        <v>1341.5</v>
      </c>
      <c r="W25" s="52">
        <f>SUM(W26:W29)</f>
        <v>255.9</v>
      </c>
      <c r="X25" s="52">
        <f>SUM(X26:X29)</f>
        <v>243.7</v>
      </c>
      <c r="Y25" s="103">
        <f t="shared" si="27"/>
        <v>18.2</v>
      </c>
      <c r="Z25" s="104">
        <f t="shared" si="28"/>
        <v>95.2</v>
      </c>
    </row>
    <row r="26" spans="1:26" s="6" customFormat="1" ht="26.25" customHeight="1" x14ac:dyDescent="0.2">
      <c r="A26" s="97" t="s">
        <v>5</v>
      </c>
      <c r="B26" s="185">
        <f t="shared" si="29"/>
        <v>6752</v>
      </c>
      <c r="C26" s="45">
        <f t="shared" si="17"/>
        <v>648.1</v>
      </c>
      <c r="D26" s="117">
        <f t="shared" si="18"/>
        <v>857.50000000000011</v>
      </c>
      <c r="E26" s="51">
        <f t="shared" si="19"/>
        <v>12.7</v>
      </c>
      <c r="F26" s="76">
        <f t="shared" si="20"/>
        <v>132.30000000000001</v>
      </c>
      <c r="G26" s="89"/>
      <c r="H26" s="111"/>
      <c r="I26" s="32"/>
      <c r="J26" s="101" t="str">
        <f t="shared" si="21"/>
        <v/>
      </c>
      <c r="K26" s="76" t="str">
        <f t="shared" si="22"/>
        <v/>
      </c>
      <c r="L26" s="75">
        <v>2673.4</v>
      </c>
      <c r="M26" s="57">
        <v>124.2</v>
      </c>
      <c r="N26" s="107">
        <v>315.3</v>
      </c>
      <c r="O26" s="101">
        <f t="shared" si="23"/>
        <v>11.8</v>
      </c>
      <c r="P26" s="76">
        <f t="shared" si="24"/>
        <v>253.9</v>
      </c>
      <c r="Q26" s="81">
        <v>3633.9</v>
      </c>
      <c r="R26" s="58">
        <v>480</v>
      </c>
      <c r="S26" s="58">
        <v>485.6</v>
      </c>
      <c r="T26" s="101">
        <f t="shared" si="25"/>
        <v>13.4</v>
      </c>
      <c r="U26" s="105">
        <f t="shared" si="26"/>
        <v>101.2</v>
      </c>
      <c r="V26" s="81">
        <v>444.7</v>
      </c>
      <c r="W26" s="106">
        <v>43.9</v>
      </c>
      <c r="X26" s="107">
        <v>56.6</v>
      </c>
      <c r="Y26" s="101">
        <f t="shared" si="27"/>
        <v>12.7</v>
      </c>
      <c r="Z26" s="104">
        <f t="shared" si="28"/>
        <v>128.9</v>
      </c>
    </row>
    <row r="27" spans="1:26" s="6" customFormat="1" ht="1.5" hidden="1" customHeight="1" x14ac:dyDescent="0.2">
      <c r="A27" s="97" t="s">
        <v>31</v>
      </c>
      <c r="B27" s="185">
        <f t="shared" ref="B27:D29" si="30">G27+L27+Q27+V27</f>
        <v>0</v>
      </c>
      <c r="C27" s="45">
        <f t="shared" si="30"/>
        <v>0</v>
      </c>
      <c r="D27" s="117">
        <f t="shared" si="30"/>
        <v>0</v>
      </c>
      <c r="E27" s="51" t="str">
        <f>IF(B27=0,"",ROUND(D27/B27*100,1))</f>
        <v/>
      </c>
      <c r="F27" s="76" t="str">
        <f>IF(C27=0,"",ROUND(D27/C27*100,1))</f>
        <v/>
      </c>
      <c r="G27" s="89"/>
      <c r="H27" s="55"/>
      <c r="I27" s="32"/>
      <c r="J27" s="101" t="str">
        <f t="shared" si="21"/>
        <v/>
      </c>
      <c r="K27" s="76" t="str">
        <f t="shared" si="22"/>
        <v/>
      </c>
      <c r="L27" s="75"/>
      <c r="M27" s="57"/>
      <c r="N27" s="107"/>
      <c r="O27" s="103" t="str">
        <f t="shared" si="23"/>
        <v/>
      </c>
      <c r="P27" s="74" t="str">
        <f t="shared" si="24"/>
        <v/>
      </c>
      <c r="Q27" s="81"/>
      <c r="R27" s="58"/>
      <c r="S27" s="58"/>
      <c r="T27" s="101" t="str">
        <f t="shared" si="25"/>
        <v/>
      </c>
      <c r="U27" s="105" t="str">
        <f t="shared" si="26"/>
        <v/>
      </c>
      <c r="V27" s="81"/>
      <c r="W27" s="106"/>
      <c r="X27" s="107"/>
      <c r="Y27" s="103" t="str">
        <f t="shared" si="27"/>
        <v/>
      </c>
      <c r="Z27" s="104" t="str">
        <f t="shared" si="28"/>
        <v/>
      </c>
    </row>
    <row r="28" spans="1:26" s="6" customFormat="1" ht="3.75" hidden="1" customHeight="1" x14ac:dyDescent="0.2">
      <c r="A28" s="97"/>
      <c r="B28" s="185">
        <f t="shared" si="30"/>
        <v>0</v>
      </c>
      <c r="C28" s="45">
        <f t="shared" si="30"/>
        <v>0</v>
      </c>
      <c r="D28" s="117">
        <f t="shared" si="30"/>
        <v>0</v>
      </c>
      <c r="E28" s="51" t="str">
        <f t="shared" ref="E28:E29" si="31">IF(B28=0,"",ROUND(D28/B28*100,1))</f>
        <v/>
      </c>
      <c r="F28" s="76" t="str">
        <f>IF(C28=0,"",ROUND(D28/C28*100,1))</f>
        <v/>
      </c>
      <c r="G28" s="89"/>
      <c r="H28" s="55"/>
      <c r="I28" s="112"/>
      <c r="J28" s="101" t="str">
        <f t="shared" si="21"/>
        <v/>
      </c>
      <c r="K28" s="76" t="str">
        <f t="shared" si="22"/>
        <v/>
      </c>
      <c r="L28" s="75"/>
      <c r="M28" s="57"/>
      <c r="N28" s="107"/>
      <c r="O28" s="103" t="str">
        <f t="shared" si="23"/>
        <v/>
      </c>
      <c r="P28" s="74" t="str">
        <f t="shared" si="24"/>
        <v/>
      </c>
      <c r="Q28" s="81"/>
      <c r="R28" s="58"/>
      <c r="S28" s="58"/>
      <c r="T28" s="101" t="str">
        <f t="shared" si="25"/>
        <v/>
      </c>
      <c r="U28" s="105" t="str">
        <f t="shared" si="26"/>
        <v/>
      </c>
      <c r="V28" s="81"/>
      <c r="W28" s="106"/>
      <c r="X28" s="107"/>
      <c r="Y28" s="103" t="str">
        <f t="shared" si="27"/>
        <v/>
      </c>
      <c r="Z28" s="104" t="str">
        <f t="shared" si="28"/>
        <v/>
      </c>
    </row>
    <row r="29" spans="1:26" s="6" customFormat="1" ht="24.75" customHeight="1" x14ac:dyDescent="0.2">
      <c r="A29" s="97" t="s">
        <v>6</v>
      </c>
      <c r="B29" s="185">
        <f t="shared" si="29"/>
        <v>17469.3</v>
      </c>
      <c r="C29" s="45">
        <f t="shared" si="17"/>
        <v>4008.7</v>
      </c>
      <c r="D29" s="203">
        <f t="shared" si="30"/>
        <v>4010.2999999999997</v>
      </c>
      <c r="E29" s="51">
        <f t="shared" si="31"/>
        <v>23</v>
      </c>
      <c r="F29" s="76">
        <f t="shared" si="20"/>
        <v>100</v>
      </c>
      <c r="G29" s="89"/>
      <c r="H29" s="62"/>
      <c r="I29" s="32"/>
      <c r="J29" s="101" t="str">
        <f t="shared" si="21"/>
        <v/>
      </c>
      <c r="K29" s="76" t="str">
        <f t="shared" si="22"/>
        <v/>
      </c>
      <c r="L29" s="75">
        <v>10068.5</v>
      </c>
      <c r="M29" s="57">
        <v>1992.7</v>
      </c>
      <c r="N29" s="107">
        <v>2316.1</v>
      </c>
      <c r="O29" s="101">
        <f t="shared" si="23"/>
        <v>23</v>
      </c>
      <c r="P29" s="74">
        <f t="shared" si="24"/>
        <v>116.2</v>
      </c>
      <c r="Q29" s="81">
        <v>6504</v>
      </c>
      <c r="R29" s="58">
        <v>1804</v>
      </c>
      <c r="S29" s="58">
        <v>1507.1</v>
      </c>
      <c r="T29" s="101">
        <f t="shared" si="25"/>
        <v>23.2</v>
      </c>
      <c r="U29" s="105">
        <f t="shared" si="26"/>
        <v>83.5</v>
      </c>
      <c r="V29" s="81">
        <v>896.8</v>
      </c>
      <c r="W29" s="58">
        <v>212</v>
      </c>
      <c r="X29" s="57">
        <v>187.1</v>
      </c>
      <c r="Y29" s="101">
        <f t="shared" si="27"/>
        <v>20.9</v>
      </c>
      <c r="Z29" s="104">
        <f t="shared" si="28"/>
        <v>88.3</v>
      </c>
    </row>
    <row r="30" spans="1:26" s="6" customFormat="1" ht="26.25" customHeight="1" x14ac:dyDescent="0.2">
      <c r="A30" s="98" t="s">
        <v>32</v>
      </c>
      <c r="B30" s="184">
        <f>G30+L30+Q30+V30</f>
        <v>1615.1</v>
      </c>
      <c r="C30" s="42">
        <f>H30+M30+R30+W30</f>
        <v>387.7</v>
      </c>
      <c r="D30" s="41">
        <f t="shared" si="18"/>
        <v>123.2</v>
      </c>
      <c r="E30" s="50">
        <f>IF(B30=0,"",ROUND(D30/B30*100,1))</f>
        <v>7.6</v>
      </c>
      <c r="F30" s="74">
        <f>IF(C30=0,"",ROUND(D30/C30*100,1))</f>
        <v>31.8</v>
      </c>
      <c r="G30" s="80">
        <v>1615.1</v>
      </c>
      <c r="H30" s="54">
        <v>387.7</v>
      </c>
      <c r="I30" s="31">
        <v>123.2</v>
      </c>
      <c r="J30" s="101">
        <f t="shared" si="21"/>
        <v>7.6</v>
      </c>
      <c r="K30" s="76">
        <f t="shared" si="22"/>
        <v>31.8</v>
      </c>
      <c r="L30" s="79"/>
      <c r="M30" s="59"/>
      <c r="N30" s="31"/>
      <c r="O30" s="103" t="str">
        <f t="shared" si="23"/>
        <v/>
      </c>
      <c r="P30" s="74" t="str">
        <f t="shared" si="24"/>
        <v/>
      </c>
      <c r="Q30" s="79"/>
      <c r="R30" s="59"/>
      <c r="S30" s="54"/>
      <c r="T30" s="101" t="str">
        <f t="shared" si="25"/>
        <v/>
      </c>
      <c r="U30" s="105" t="str">
        <f t="shared" si="26"/>
        <v/>
      </c>
      <c r="V30" s="79"/>
      <c r="W30" s="59"/>
      <c r="X30" s="59"/>
      <c r="Y30" s="103" t="str">
        <f t="shared" si="27"/>
        <v/>
      </c>
      <c r="Z30" s="104" t="str">
        <f t="shared" si="28"/>
        <v/>
      </c>
    </row>
    <row r="31" spans="1:26" s="6" customFormat="1" ht="25.5" customHeight="1" x14ac:dyDescent="0.2">
      <c r="A31" s="98" t="s">
        <v>7</v>
      </c>
      <c r="B31" s="184">
        <f t="shared" si="29"/>
        <v>2714</v>
      </c>
      <c r="C31" s="42">
        <f t="shared" si="17"/>
        <v>672.8</v>
      </c>
      <c r="D31" s="41">
        <f t="shared" si="18"/>
        <v>603.70000000000005</v>
      </c>
      <c r="E31" s="50">
        <f t="shared" si="19"/>
        <v>22.2</v>
      </c>
      <c r="F31" s="74">
        <f t="shared" si="20"/>
        <v>89.7</v>
      </c>
      <c r="G31" s="80">
        <v>2714</v>
      </c>
      <c r="H31" s="54">
        <v>672.8</v>
      </c>
      <c r="I31" s="31">
        <v>603.70000000000005</v>
      </c>
      <c r="J31" s="101">
        <f t="shared" si="21"/>
        <v>22.2</v>
      </c>
      <c r="K31" s="76">
        <f t="shared" si="22"/>
        <v>89.7</v>
      </c>
      <c r="L31" s="79"/>
      <c r="M31" s="59"/>
      <c r="N31" s="53"/>
      <c r="O31" s="103" t="str">
        <f t="shared" si="23"/>
        <v/>
      </c>
      <c r="P31" s="74" t="str">
        <f t="shared" si="24"/>
        <v/>
      </c>
      <c r="Q31" s="79"/>
      <c r="R31" s="59"/>
      <c r="S31" s="54"/>
      <c r="T31" s="101" t="str">
        <f t="shared" si="25"/>
        <v/>
      </c>
      <c r="U31" s="105" t="str">
        <f t="shared" si="26"/>
        <v/>
      </c>
      <c r="V31" s="79"/>
      <c r="W31" s="59"/>
      <c r="X31" s="59"/>
      <c r="Y31" s="103" t="str">
        <f t="shared" si="27"/>
        <v/>
      </c>
      <c r="Z31" s="104" t="str">
        <f t="shared" si="28"/>
        <v/>
      </c>
    </row>
    <row r="32" spans="1:26" s="6" customFormat="1" ht="39" customHeight="1" x14ac:dyDescent="0.2">
      <c r="A32" s="98" t="s">
        <v>8</v>
      </c>
      <c r="B32" s="186">
        <f t="shared" si="29"/>
        <v>0</v>
      </c>
      <c r="C32" s="28">
        <f t="shared" si="17"/>
        <v>0</v>
      </c>
      <c r="D32" s="48">
        <f t="shared" si="18"/>
        <v>1.8</v>
      </c>
      <c r="E32" s="50">
        <v>0</v>
      </c>
      <c r="F32" s="74">
        <v>0</v>
      </c>
      <c r="G32" s="77"/>
      <c r="H32" s="60"/>
      <c r="I32" s="70"/>
      <c r="J32" s="101" t="str">
        <f t="shared" si="21"/>
        <v/>
      </c>
      <c r="K32" s="76" t="str">
        <f t="shared" si="22"/>
        <v/>
      </c>
      <c r="L32" s="79"/>
      <c r="M32" s="59"/>
      <c r="N32" s="102">
        <v>1.8</v>
      </c>
      <c r="O32" s="103" t="str">
        <f t="shared" si="23"/>
        <v/>
      </c>
      <c r="P32" s="74" t="str">
        <f t="shared" si="24"/>
        <v/>
      </c>
      <c r="Q32" s="79"/>
      <c r="R32" s="59"/>
      <c r="S32" s="102">
        <v>0</v>
      </c>
      <c r="T32" s="101" t="str">
        <f t="shared" si="25"/>
        <v/>
      </c>
      <c r="U32" s="105" t="str">
        <f t="shared" si="26"/>
        <v/>
      </c>
      <c r="V32" s="79"/>
      <c r="W32" s="59"/>
      <c r="X32" s="53">
        <v>0</v>
      </c>
      <c r="Y32" s="103" t="str">
        <f t="shared" si="27"/>
        <v/>
      </c>
      <c r="Z32" s="104" t="str">
        <f t="shared" si="28"/>
        <v/>
      </c>
    </row>
    <row r="33" spans="1:26" s="6" customFormat="1" ht="48" customHeight="1" x14ac:dyDescent="0.2">
      <c r="A33" s="98" t="s">
        <v>12</v>
      </c>
      <c r="B33" s="184">
        <f>G33+L33+Q33+V33</f>
        <v>18962</v>
      </c>
      <c r="C33" s="42">
        <f t="shared" si="17"/>
        <v>4936.3999999999996</v>
      </c>
      <c r="D33" s="41">
        <f t="shared" si="18"/>
        <v>4506.2999999999993</v>
      </c>
      <c r="E33" s="50">
        <f t="shared" si="19"/>
        <v>23.8</v>
      </c>
      <c r="F33" s="74">
        <f t="shared" si="20"/>
        <v>91.3</v>
      </c>
      <c r="G33" s="80">
        <f>SUM(G34:G38)</f>
        <v>7445.6</v>
      </c>
      <c r="H33" s="54">
        <f t="shared" ref="H33:I33" si="32">SUM(H34:H38)</f>
        <v>2009.9</v>
      </c>
      <c r="I33" s="208">
        <f t="shared" si="32"/>
        <v>1826</v>
      </c>
      <c r="J33" s="101">
        <f t="shared" si="21"/>
        <v>24.5</v>
      </c>
      <c r="K33" s="76">
        <f t="shared" si="22"/>
        <v>90.9</v>
      </c>
      <c r="L33" s="80">
        <f>SUM(L34:L38)</f>
        <v>8214.2000000000007</v>
      </c>
      <c r="M33" s="52">
        <f t="shared" ref="M33:N33" si="33">SUM(M34:M38)</f>
        <v>2056.5</v>
      </c>
      <c r="N33" s="208">
        <f t="shared" si="33"/>
        <v>1554.3999999999999</v>
      </c>
      <c r="O33" s="103">
        <f t="shared" si="23"/>
        <v>18.899999999999999</v>
      </c>
      <c r="P33" s="74">
        <f t="shared" si="24"/>
        <v>75.599999999999994</v>
      </c>
      <c r="Q33" s="80">
        <f>SUM(Q34:Q38)</f>
        <v>3302.2</v>
      </c>
      <c r="R33" s="52">
        <f t="shared" ref="R33:S33" si="34">SUM(R34:R38)</f>
        <v>870</v>
      </c>
      <c r="S33" s="208">
        <f t="shared" si="34"/>
        <v>1075</v>
      </c>
      <c r="T33" s="101">
        <f t="shared" si="25"/>
        <v>32.6</v>
      </c>
      <c r="U33" s="105">
        <f t="shared" si="26"/>
        <v>123.6</v>
      </c>
      <c r="V33" s="80">
        <f>SUM(V34:V38)</f>
        <v>0</v>
      </c>
      <c r="W33" s="52">
        <f t="shared" ref="W33:X33" si="35">SUM(W34:W38)</f>
        <v>0</v>
      </c>
      <c r="X33" s="208">
        <f t="shared" si="35"/>
        <v>50.9</v>
      </c>
      <c r="Y33" s="103" t="str">
        <f t="shared" si="27"/>
        <v/>
      </c>
      <c r="Z33" s="104" t="str">
        <f>IF(W33=0,"",ROUND(X33/W33*100,1))</f>
        <v/>
      </c>
    </row>
    <row r="34" spans="1:26" s="6" customFormat="1" ht="30.75" customHeight="1" x14ac:dyDescent="0.2">
      <c r="A34" s="97" t="s">
        <v>53</v>
      </c>
      <c r="B34" s="185">
        <f t="shared" ref="B34" si="36">G34+L34+Q34+V34</f>
        <v>6571</v>
      </c>
      <c r="C34" s="45">
        <f t="shared" ref="C34" si="37">H34+M34+R34+W34</f>
        <v>1934.4</v>
      </c>
      <c r="D34" s="117">
        <f t="shared" ref="D34" si="38">I34+N34+S34+X34</f>
        <v>2033.8999999999999</v>
      </c>
      <c r="E34" s="51">
        <f t="shared" ref="E34" si="39">IF(B34=0,"",ROUND(D34/B34*100,1))</f>
        <v>31</v>
      </c>
      <c r="F34" s="76">
        <f t="shared" ref="F34" si="40">IF(C34=0,"",ROUND(D34/C34*100,1))</f>
        <v>105.1</v>
      </c>
      <c r="G34" s="89">
        <v>3555.6</v>
      </c>
      <c r="H34" s="55">
        <v>1037.9000000000001</v>
      </c>
      <c r="I34" s="32">
        <v>1049</v>
      </c>
      <c r="J34" s="101">
        <f t="shared" ref="J34" si="41">IF(G34=0,"",ROUND(I34/G34*100,1))</f>
        <v>29.5</v>
      </c>
      <c r="K34" s="76">
        <f t="shared" ref="K34" si="42">IF(H34=0,"",ROUND(I34/H34*100,1))</f>
        <v>101.1</v>
      </c>
      <c r="L34" s="81">
        <v>2004.2</v>
      </c>
      <c r="M34" s="58">
        <v>501.5</v>
      </c>
      <c r="N34" s="57">
        <v>394.6</v>
      </c>
      <c r="O34" s="103">
        <f t="shared" ref="O34" si="43">IF(L34=0,"",ROUND(N34/L34*100,1))</f>
        <v>19.7</v>
      </c>
      <c r="P34" s="74">
        <f t="shared" ref="P34" si="44">IF(M34=0,"",ROUND(N34/M34*100,1))</f>
        <v>78.7</v>
      </c>
      <c r="Q34" s="81">
        <v>1011.2</v>
      </c>
      <c r="R34" s="58">
        <v>395</v>
      </c>
      <c r="S34" s="58">
        <v>590.29999999999995</v>
      </c>
      <c r="T34" s="101">
        <f t="shared" ref="T34" si="45">IF(Q34=0,"",ROUND(S34/Q34*100,1))</f>
        <v>58.4</v>
      </c>
      <c r="U34" s="105">
        <f t="shared" ref="U34" si="46">IF(R34=0,"",ROUND(S34/R34*100,1))</f>
        <v>149.4</v>
      </c>
      <c r="V34" s="81"/>
      <c r="W34" s="58"/>
      <c r="X34" s="57"/>
      <c r="Y34" s="101" t="str">
        <f t="shared" ref="Y34" si="47">IF(V34=0,"",ROUND(X34/V34*100,1))</f>
        <v/>
      </c>
      <c r="Z34" s="104" t="str">
        <f t="shared" ref="Z34" si="48">IF(W34=0,"",ROUND(X34/W34*100,1))</f>
        <v/>
      </c>
    </row>
    <row r="35" spans="1:26" s="6" customFormat="1" ht="30" customHeight="1" x14ac:dyDescent="0.2">
      <c r="A35" s="97" t="s">
        <v>54</v>
      </c>
      <c r="B35" s="185">
        <f t="shared" si="29"/>
        <v>21</v>
      </c>
      <c r="C35" s="45">
        <f t="shared" si="17"/>
        <v>5</v>
      </c>
      <c r="D35" s="117">
        <f t="shared" si="18"/>
        <v>33</v>
      </c>
      <c r="E35" s="51">
        <f t="shared" si="19"/>
        <v>157.1</v>
      </c>
      <c r="F35" s="76">
        <f t="shared" si="20"/>
        <v>660</v>
      </c>
      <c r="G35" s="89"/>
      <c r="H35" s="55"/>
      <c r="I35" s="32">
        <v>12.1</v>
      </c>
      <c r="J35" s="101" t="str">
        <f t="shared" si="21"/>
        <v/>
      </c>
      <c r="K35" s="76" t="str">
        <f t="shared" si="22"/>
        <v/>
      </c>
      <c r="L35" s="81"/>
      <c r="M35" s="58"/>
      <c r="N35" s="57"/>
      <c r="O35" s="103" t="str">
        <f t="shared" si="23"/>
        <v/>
      </c>
      <c r="P35" s="74" t="str">
        <f t="shared" si="24"/>
        <v/>
      </c>
      <c r="Q35" s="81">
        <v>21</v>
      </c>
      <c r="R35" s="58">
        <v>5</v>
      </c>
      <c r="S35" s="58">
        <v>20.9</v>
      </c>
      <c r="T35" s="101">
        <f t="shared" si="25"/>
        <v>99.5</v>
      </c>
      <c r="U35" s="105">
        <f t="shared" si="26"/>
        <v>418</v>
      </c>
      <c r="V35" s="81"/>
      <c r="W35" s="58"/>
      <c r="X35" s="57"/>
      <c r="Y35" s="101" t="str">
        <f t="shared" si="27"/>
        <v/>
      </c>
      <c r="Z35" s="104" t="str">
        <f t="shared" si="28"/>
        <v/>
      </c>
    </row>
    <row r="36" spans="1:26" s="6" customFormat="1" ht="33.75" customHeight="1" x14ac:dyDescent="0.2">
      <c r="A36" s="97" t="s">
        <v>42</v>
      </c>
      <c r="B36" s="185">
        <f t="shared" ref="B36:B38" si="49">G36+L36+Q36+V36</f>
        <v>590</v>
      </c>
      <c r="C36" s="45">
        <f t="shared" ref="C36:C38" si="50">H36+M36+R36+W36</f>
        <v>147</v>
      </c>
      <c r="D36" s="117">
        <f t="shared" ref="D36:D37" si="51">I36+N36+S36+X36</f>
        <v>136.1</v>
      </c>
      <c r="E36" s="51">
        <f t="shared" ref="E36:E37" si="52">IF(B36=0,"",ROUND(D36/B36*100,1))</f>
        <v>23.1</v>
      </c>
      <c r="F36" s="76">
        <f t="shared" ref="F36:F37" si="53">IF(C36=0,"",ROUND(D36/C36*100,1))</f>
        <v>92.6</v>
      </c>
      <c r="G36" s="89">
        <v>590</v>
      </c>
      <c r="H36" s="55">
        <v>147</v>
      </c>
      <c r="I36" s="32">
        <v>136.1</v>
      </c>
      <c r="J36" s="101">
        <f t="shared" ref="J36:J37" si="54">IF(G36=0,"",ROUND(I36/G36*100,1))</f>
        <v>23.1</v>
      </c>
      <c r="K36" s="76">
        <f t="shared" ref="K36:K37" si="55">IF(H36=0,"",ROUND(I36/H36*100,1))</f>
        <v>92.6</v>
      </c>
      <c r="L36" s="81"/>
      <c r="M36" s="58"/>
      <c r="N36" s="58"/>
      <c r="O36" s="103" t="str">
        <f t="shared" ref="O36:O37" si="56">IF(L36=0,"",ROUND(N36/L36*100,1))</f>
        <v/>
      </c>
      <c r="P36" s="74" t="str">
        <f t="shared" ref="P36:P37" si="57">IF(M36=0,"",ROUND(N36/M36*100,1))</f>
        <v/>
      </c>
      <c r="Q36" s="81"/>
      <c r="R36" s="58"/>
      <c r="S36" s="58"/>
      <c r="T36" s="101" t="str">
        <f t="shared" ref="T36:T37" si="58">IF(Q36=0,"",ROUND(S36/Q36*100,1))</f>
        <v/>
      </c>
      <c r="U36" s="105" t="str">
        <f t="shared" ref="U36:U37" si="59">IF(R36=0,"",ROUND(S36/R36*100,1))</f>
        <v/>
      </c>
      <c r="V36" s="92"/>
      <c r="W36" s="56"/>
      <c r="X36" s="57"/>
      <c r="Y36" s="103" t="str">
        <f t="shared" ref="Y36:Y37" si="60">IF(V36=0,"",ROUND(X36/V36*100,1))</f>
        <v/>
      </c>
      <c r="Z36" s="104" t="str">
        <f t="shared" ref="Z36:Z37" si="61">IF(W36=0,"",ROUND(X36/W36*100,1))</f>
        <v/>
      </c>
    </row>
    <row r="37" spans="1:26" s="6" customFormat="1" ht="33" customHeight="1" x14ac:dyDescent="0.2">
      <c r="A37" s="97" t="s">
        <v>43</v>
      </c>
      <c r="B37" s="185">
        <f t="shared" si="49"/>
        <v>11600</v>
      </c>
      <c r="C37" s="45">
        <f t="shared" si="50"/>
        <v>2800</v>
      </c>
      <c r="D37" s="117">
        <f t="shared" si="51"/>
        <v>2253.4</v>
      </c>
      <c r="E37" s="51">
        <f t="shared" si="52"/>
        <v>19.399999999999999</v>
      </c>
      <c r="F37" s="76">
        <f t="shared" si="53"/>
        <v>80.5</v>
      </c>
      <c r="G37" s="89">
        <v>3300</v>
      </c>
      <c r="H37" s="55">
        <v>825</v>
      </c>
      <c r="I37" s="32">
        <v>627.4</v>
      </c>
      <c r="J37" s="101">
        <f t="shared" si="54"/>
        <v>19</v>
      </c>
      <c r="K37" s="76">
        <f t="shared" si="55"/>
        <v>76</v>
      </c>
      <c r="L37" s="81">
        <v>6100</v>
      </c>
      <c r="M37" s="58">
        <v>1525</v>
      </c>
      <c r="N37" s="57">
        <v>1191.0999999999999</v>
      </c>
      <c r="O37" s="103">
        <f t="shared" si="56"/>
        <v>19.5</v>
      </c>
      <c r="P37" s="74">
        <f t="shared" si="57"/>
        <v>78.099999999999994</v>
      </c>
      <c r="Q37" s="81">
        <v>2200</v>
      </c>
      <c r="R37" s="58">
        <v>450</v>
      </c>
      <c r="S37" s="58">
        <v>434.9</v>
      </c>
      <c r="T37" s="101">
        <f t="shared" si="58"/>
        <v>19.8</v>
      </c>
      <c r="U37" s="105">
        <f t="shared" si="59"/>
        <v>96.6</v>
      </c>
      <c r="V37" s="75"/>
      <c r="W37" s="57"/>
      <c r="X37" s="57"/>
      <c r="Y37" s="103" t="str">
        <f t="shared" si="60"/>
        <v/>
      </c>
      <c r="Z37" s="104" t="str">
        <f t="shared" si="61"/>
        <v/>
      </c>
    </row>
    <row r="38" spans="1:26" s="6" customFormat="1" ht="27" customHeight="1" x14ac:dyDescent="0.2">
      <c r="A38" s="204" t="s">
        <v>44</v>
      </c>
      <c r="B38" s="185">
        <f t="shared" si="49"/>
        <v>180</v>
      </c>
      <c r="C38" s="45">
        <f t="shared" si="50"/>
        <v>50</v>
      </c>
      <c r="D38" s="117">
        <f t="shared" si="18"/>
        <v>49.899999999999991</v>
      </c>
      <c r="E38" s="51">
        <f t="shared" si="19"/>
        <v>27.7</v>
      </c>
      <c r="F38" s="76">
        <f t="shared" si="20"/>
        <v>99.8</v>
      </c>
      <c r="G38" s="89"/>
      <c r="H38" s="55"/>
      <c r="I38" s="32">
        <v>1.4</v>
      </c>
      <c r="J38" s="101" t="str">
        <f t="shared" si="21"/>
        <v/>
      </c>
      <c r="K38" s="76" t="str">
        <f t="shared" si="22"/>
        <v/>
      </c>
      <c r="L38" s="81">
        <v>110</v>
      </c>
      <c r="M38" s="58">
        <v>30</v>
      </c>
      <c r="N38" s="210">
        <v>-31.3</v>
      </c>
      <c r="O38" s="211">
        <f t="shared" si="23"/>
        <v>-28.5</v>
      </c>
      <c r="P38" s="212">
        <f t="shared" si="24"/>
        <v>-104.3</v>
      </c>
      <c r="Q38" s="81">
        <v>70</v>
      </c>
      <c r="R38" s="58">
        <v>20</v>
      </c>
      <c r="S38" s="58">
        <v>28.9</v>
      </c>
      <c r="T38" s="101">
        <f t="shared" si="25"/>
        <v>41.3</v>
      </c>
      <c r="U38" s="105">
        <f t="shared" si="26"/>
        <v>144.5</v>
      </c>
      <c r="V38" s="75"/>
      <c r="W38" s="57"/>
      <c r="X38" s="57">
        <v>50.9</v>
      </c>
      <c r="Y38" s="103" t="str">
        <f t="shared" si="27"/>
        <v/>
      </c>
      <c r="Z38" s="104" t="str">
        <f t="shared" si="28"/>
        <v/>
      </c>
    </row>
    <row r="39" spans="1:26" s="6" customFormat="1" ht="31.5" customHeight="1" x14ac:dyDescent="0.2">
      <c r="A39" s="98" t="s">
        <v>9</v>
      </c>
      <c r="B39" s="184">
        <f t="shared" si="29"/>
        <v>1193</v>
      </c>
      <c r="C39" s="42">
        <f t="shared" si="17"/>
        <v>322.2</v>
      </c>
      <c r="D39" s="41">
        <f t="shared" si="18"/>
        <v>257.89999999999998</v>
      </c>
      <c r="E39" s="50">
        <f t="shared" si="19"/>
        <v>21.6</v>
      </c>
      <c r="F39" s="74">
        <f t="shared" si="20"/>
        <v>80</v>
      </c>
      <c r="G39" s="80">
        <v>1193</v>
      </c>
      <c r="H39" s="54">
        <v>322.2</v>
      </c>
      <c r="I39" s="31">
        <v>257.89999999999998</v>
      </c>
      <c r="J39" s="101">
        <f t="shared" si="21"/>
        <v>21.6</v>
      </c>
      <c r="K39" s="76">
        <f t="shared" si="22"/>
        <v>80</v>
      </c>
      <c r="L39" s="79"/>
      <c r="M39" s="59"/>
      <c r="N39" s="53"/>
      <c r="O39" s="103" t="str">
        <f t="shared" si="23"/>
        <v/>
      </c>
      <c r="P39" s="74" t="str">
        <f t="shared" si="24"/>
        <v/>
      </c>
      <c r="Q39" s="78"/>
      <c r="R39" s="192"/>
      <c r="S39" s="55"/>
      <c r="T39" s="101" t="str">
        <f t="shared" si="25"/>
        <v/>
      </c>
      <c r="U39" s="105" t="str">
        <f t="shared" si="26"/>
        <v/>
      </c>
      <c r="V39" s="79"/>
      <c r="W39" s="59"/>
      <c r="X39" s="59"/>
      <c r="Y39" s="103" t="str">
        <f t="shared" si="27"/>
        <v/>
      </c>
      <c r="Z39" s="104" t="str">
        <f t="shared" si="28"/>
        <v/>
      </c>
    </row>
    <row r="40" spans="1:26" s="10" customFormat="1" ht="35.25" customHeight="1" x14ac:dyDescent="0.2">
      <c r="A40" s="96" t="s">
        <v>41</v>
      </c>
      <c r="B40" s="184">
        <f t="shared" ref="B40:D43" si="62">G40+L40+Q40+V40</f>
        <v>22702.9</v>
      </c>
      <c r="C40" s="42">
        <f t="shared" si="62"/>
        <v>5699.9</v>
      </c>
      <c r="D40" s="41">
        <f t="shared" si="62"/>
        <v>6291</v>
      </c>
      <c r="E40" s="50">
        <f t="shared" si="19"/>
        <v>27.7</v>
      </c>
      <c r="F40" s="74">
        <f t="shared" si="20"/>
        <v>110.4</v>
      </c>
      <c r="G40" s="133">
        <v>20606.900000000001</v>
      </c>
      <c r="H40" s="65">
        <v>5156.2</v>
      </c>
      <c r="I40" s="33">
        <v>5697.9</v>
      </c>
      <c r="J40" s="101">
        <f t="shared" si="21"/>
        <v>27.7</v>
      </c>
      <c r="K40" s="76">
        <f t="shared" si="22"/>
        <v>110.5</v>
      </c>
      <c r="L40" s="131">
        <v>596</v>
      </c>
      <c r="M40" s="64">
        <v>148</v>
      </c>
      <c r="N40" s="64">
        <v>255.8</v>
      </c>
      <c r="O40" s="103">
        <f t="shared" si="23"/>
        <v>42.9</v>
      </c>
      <c r="P40" s="74">
        <f t="shared" si="24"/>
        <v>172.8</v>
      </c>
      <c r="Q40" s="131">
        <v>1500</v>
      </c>
      <c r="R40" s="64">
        <v>395.7</v>
      </c>
      <c r="S40" s="65">
        <v>337.3</v>
      </c>
      <c r="T40" s="101">
        <f t="shared" si="25"/>
        <v>22.5</v>
      </c>
      <c r="U40" s="105">
        <f t="shared" si="26"/>
        <v>85.2</v>
      </c>
      <c r="V40" s="82"/>
      <c r="W40" s="63"/>
      <c r="X40" s="64"/>
      <c r="Y40" s="103" t="str">
        <f t="shared" si="27"/>
        <v/>
      </c>
      <c r="Z40" s="104" t="str">
        <f t="shared" si="28"/>
        <v/>
      </c>
    </row>
    <row r="41" spans="1:26" s="10" customFormat="1" ht="32.25" customHeight="1" x14ac:dyDescent="0.2">
      <c r="A41" s="98" t="s">
        <v>21</v>
      </c>
      <c r="B41" s="184">
        <f t="shared" si="62"/>
        <v>2737</v>
      </c>
      <c r="C41" s="42">
        <f t="shared" si="62"/>
        <v>1165</v>
      </c>
      <c r="D41" s="41">
        <f t="shared" si="62"/>
        <v>4805.3</v>
      </c>
      <c r="E41" s="50">
        <f t="shared" si="19"/>
        <v>175.6</v>
      </c>
      <c r="F41" s="74">
        <f t="shared" si="20"/>
        <v>412.5</v>
      </c>
      <c r="G41" s="80">
        <f>SUM(G42:G43)</f>
        <v>500</v>
      </c>
      <c r="H41" s="54">
        <f>SUM(H42:H43)</f>
        <v>500</v>
      </c>
      <c r="I41" s="65">
        <f>SUM(I42:I43)</f>
        <v>520.19999999999993</v>
      </c>
      <c r="J41" s="101">
        <f t="shared" si="21"/>
        <v>104</v>
      </c>
      <c r="K41" s="76">
        <f t="shared" si="22"/>
        <v>104</v>
      </c>
      <c r="L41" s="80">
        <f>SUM(L42:L43)</f>
        <v>1380</v>
      </c>
      <c r="M41" s="54">
        <f t="shared" ref="M41:N41" si="63">SUM(M42:M43)</f>
        <v>345</v>
      </c>
      <c r="N41" s="171">
        <f t="shared" si="63"/>
        <v>3928.1000000000004</v>
      </c>
      <c r="O41" s="103">
        <f t="shared" si="23"/>
        <v>284.60000000000002</v>
      </c>
      <c r="P41" s="74">
        <f t="shared" si="24"/>
        <v>1138.5999999999999</v>
      </c>
      <c r="Q41" s="90">
        <f>SUM(Q42:Q43)</f>
        <v>857</v>
      </c>
      <c r="R41" s="52">
        <f>SUM(R42:R43)</f>
        <v>320</v>
      </c>
      <c r="S41" s="52">
        <f>SUM(S42:S43)</f>
        <v>357</v>
      </c>
      <c r="T41" s="101">
        <f t="shared" si="25"/>
        <v>41.7</v>
      </c>
      <c r="U41" s="105">
        <f t="shared" si="26"/>
        <v>111.6</v>
      </c>
      <c r="V41" s="77">
        <f>SUM(V42:V43)</f>
        <v>0</v>
      </c>
      <c r="W41" s="61">
        <f>SUM(W42:W43)</f>
        <v>0</v>
      </c>
      <c r="X41" s="65">
        <f>SUM(X42:X43)</f>
        <v>0</v>
      </c>
      <c r="Y41" s="103" t="str">
        <f t="shared" si="27"/>
        <v/>
      </c>
      <c r="Z41" s="104" t="str">
        <f t="shared" si="28"/>
        <v/>
      </c>
    </row>
    <row r="42" spans="1:26" s="46" customFormat="1" ht="25.5" customHeight="1" x14ac:dyDescent="0.2">
      <c r="A42" s="99" t="s">
        <v>29</v>
      </c>
      <c r="B42" s="185">
        <f t="shared" si="62"/>
        <v>2707</v>
      </c>
      <c r="C42" s="45">
        <f t="shared" si="62"/>
        <v>1135</v>
      </c>
      <c r="D42" s="117">
        <f t="shared" si="62"/>
        <v>2519.6</v>
      </c>
      <c r="E42" s="51">
        <f t="shared" si="19"/>
        <v>93.1</v>
      </c>
      <c r="F42" s="76">
        <f t="shared" si="20"/>
        <v>222</v>
      </c>
      <c r="G42" s="91">
        <v>470</v>
      </c>
      <c r="H42" s="68">
        <v>470</v>
      </c>
      <c r="I42" s="49">
        <v>472.4</v>
      </c>
      <c r="J42" s="101">
        <f t="shared" si="21"/>
        <v>100.5</v>
      </c>
      <c r="K42" s="76">
        <f t="shared" si="22"/>
        <v>100.5</v>
      </c>
      <c r="L42" s="91">
        <v>1380</v>
      </c>
      <c r="M42" s="68">
        <v>345</v>
      </c>
      <c r="N42" s="67">
        <v>1700.2</v>
      </c>
      <c r="O42" s="103">
        <f t="shared" si="23"/>
        <v>123.2</v>
      </c>
      <c r="P42" s="74">
        <f t="shared" si="24"/>
        <v>492.8</v>
      </c>
      <c r="Q42" s="132">
        <v>857</v>
      </c>
      <c r="R42" s="67">
        <v>320</v>
      </c>
      <c r="S42" s="68">
        <v>347</v>
      </c>
      <c r="T42" s="101">
        <f t="shared" si="25"/>
        <v>40.5</v>
      </c>
      <c r="U42" s="105">
        <f t="shared" si="26"/>
        <v>108.4</v>
      </c>
      <c r="V42" s="83"/>
      <c r="W42" s="66"/>
      <c r="X42" s="67"/>
      <c r="Y42" s="103" t="str">
        <f t="shared" si="27"/>
        <v/>
      </c>
      <c r="Z42" s="104" t="str">
        <f t="shared" si="28"/>
        <v/>
      </c>
    </row>
    <row r="43" spans="1:26" s="46" customFormat="1" ht="24.75" customHeight="1" x14ac:dyDescent="0.2">
      <c r="A43" s="99" t="s">
        <v>30</v>
      </c>
      <c r="B43" s="185">
        <f t="shared" si="62"/>
        <v>30</v>
      </c>
      <c r="C43" s="45">
        <f t="shared" si="62"/>
        <v>30</v>
      </c>
      <c r="D43" s="117">
        <f t="shared" si="62"/>
        <v>2285.7000000000003</v>
      </c>
      <c r="E43" s="51">
        <f t="shared" si="19"/>
        <v>7619</v>
      </c>
      <c r="F43" s="76">
        <f t="shared" si="20"/>
        <v>7619</v>
      </c>
      <c r="G43" s="91">
        <v>30</v>
      </c>
      <c r="H43" s="68">
        <v>30</v>
      </c>
      <c r="I43" s="49">
        <v>47.8</v>
      </c>
      <c r="J43" s="101">
        <f t="shared" si="21"/>
        <v>159.30000000000001</v>
      </c>
      <c r="K43" s="76">
        <f t="shared" si="22"/>
        <v>159.30000000000001</v>
      </c>
      <c r="L43" s="91"/>
      <c r="M43" s="68"/>
      <c r="N43" s="67">
        <v>2227.9</v>
      </c>
      <c r="O43" s="103" t="str">
        <f t="shared" si="23"/>
        <v/>
      </c>
      <c r="P43" s="74" t="str">
        <f t="shared" si="24"/>
        <v/>
      </c>
      <c r="Q43" s="132"/>
      <c r="R43" s="67"/>
      <c r="S43" s="68">
        <v>10</v>
      </c>
      <c r="T43" s="101" t="str">
        <f t="shared" si="25"/>
        <v/>
      </c>
      <c r="U43" s="105" t="str">
        <f t="shared" si="26"/>
        <v/>
      </c>
      <c r="V43" s="83"/>
      <c r="W43" s="66"/>
      <c r="X43" s="136"/>
      <c r="Y43" s="103" t="str">
        <f t="shared" si="27"/>
        <v/>
      </c>
      <c r="Z43" s="104" t="str">
        <f t="shared" si="28"/>
        <v/>
      </c>
    </row>
    <row r="44" spans="1:26" s="6" customFormat="1" ht="29.25" customHeight="1" x14ac:dyDescent="0.2">
      <c r="A44" s="98" t="s">
        <v>10</v>
      </c>
      <c r="B44" s="184">
        <f t="shared" si="29"/>
        <v>1667</v>
      </c>
      <c r="C44" s="42">
        <f t="shared" si="17"/>
        <v>383.2</v>
      </c>
      <c r="D44" s="41">
        <f t="shared" si="18"/>
        <v>235.7</v>
      </c>
      <c r="E44" s="50">
        <f t="shared" si="19"/>
        <v>14.1</v>
      </c>
      <c r="F44" s="74">
        <f t="shared" si="20"/>
        <v>61.5</v>
      </c>
      <c r="G44" s="80">
        <v>1667</v>
      </c>
      <c r="H44" s="54">
        <v>383.2</v>
      </c>
      <c r="I44" s="31">
        <v>235.7</v>
      </c>
      <c r="J44" s="101">
        <f t="shared" si="21"/>
        <v>14.1</v>
      </c>
      <c r="K44" s="76">
        <f t="shared" si="22"/>
        <v>61.5</v>
      </c>
      <c r="L44" s="79"/>
      <c r="M44" s="59"/>
      <c r="N44" s="53"/>
      <c r="O44" s="103" t="str">
        <f t="shared" si="23"/>
        <v/>
      </c>
      <c r="P44" s="74" t="str">
        <f t="shared" si="24"/>
        <v/>
      </c>
      <c r="Q44" s="79"/>
      <c r="R44" s="59"/>
      <c r="S44" s="54"/>
      <c r="T44" s="101" t="str">
        <f t="shared" si="25"/>
        <v/>
      </c>
      <c r="U44" s="105" t="str">
        <f t="shared" si="26"/>
        <v/>
      </c>
      <c r="V44" s="79"/>
      <c r="W44" s="59"/>
      <c r="X44" s="59"/>
      <c r="Y44" s="103" t="str">
        <f t="shared" si="27"/>
        <v/>
      </c>
      <c r="Z44" s="104" t="str">
        <f t="shared" si="28"/>
        <v/>
      </c>
    </row>
    <row r="45" spans="1:26" s="10" customFormat="1" ht="27" customHeight="1" thickBot="1" x14ac:dyDescent="0.25">
      <c r="A45" s="150" t="s">
        <v>27</v>
      </c>
      <c r="B45" s="187">
        <f t="shared" si="29"/>
        <v>0</v>
      </c>
      <c r="C45" s="151">
        <f t="shared" si="17"/>
        <v>0</v>
      </c>
      <c r="D45" s="152">
        <f t="shared" si="18"/>
        <v>6.5</v>
      </c>
      <c r="E45" s="153" t="str">
        <f t="shared" si="19"/>
        <v/>
      </c>
      <c r="F45" s="154" t="str">
        <f t="shared" si="20"/>
        <v/>
      </c>
      <c r="G45" s="155"/>
      <c r="H45" s="156"/>
      <c r="I45" s="157">
        <v>15.8</v>
      </c>
      <c r="J45" s="158" t="str">
        <f t="shared" si="21"/>
        <v/>
      </c>
      <c r="K45" s="159" t="str">
        <f t="shared" si="22"/>
        <v/>
      </c>
      <c r="L45" s="195"/>
      <c r="M45" s="63"/>
      <c r="N45" s="71">
        <v>-9.3000000000000007</v>
      </c>
      <c r="O45" s="160" t="str">
        <f t="shared" si="23"/>
        <v/>
      </c>
      <c r="P45" s="154" t="str">
        <f t="shared" si="24"/>
        <v/>
      </c>
      <c r="Q45" s="82"/>
      <c r="R45" s="63"/>
      <c r="S45" s="65"/>
      <c r="T45" s="158" t="str">
        <f t="shared" si="25"/>
        <v/>
      </c>
      <c r="U45" s="161" t="str">
        <f t="shared" si="26"/>
        <v/>
      </c>
      <c r="V45" s="82"/>
      <c r="W45" s="63"/>
      <c r="X45" s="71"/>
      <c r="Y45" s="160" t="str">
        <f t="shared" si="27"/>
        <v/>
      </c>
      <c r="Z45" s="162" t="str">
        <f t="shared" si="28"/>
        <v/>
      </c>
    </row>
    <row r="46" spans="1:26" s="44" customFormat="1" ht="52.5" customHeight="1" thickTop="1" thickBot="1" x14ac:dyDescent="0.25">
      <c r="A46" s="163" t="s">
        <v>47</v>
      </c>
      <c r="B46" s="173">
        <f>SUM(B47:B51)</f>
        <v>589283.6</v>
      </c>
      <c r="C46" s="173">
        <f>SUM(C47:C51)</f>
        <v>161255.80000000002</v>
      </c>
      <c r="D46" s="206">
        <f t="shared" ref="D46" si="64">SUM(D47:D51)</f>
        <v>123359.80000000002</v>
      </c>
      <c r="E46" s="173">
        <f>IF(B46=0,"",ROUND(D46/B46*100,1))</f>
        <v>20.9</v>
      </c>
      <c r="F46" s="175">
        <f>IF(C46=0,"",ROUND(D46/C46*100,1))</f>
        <v>76.5</v>
      </c>
      <c r="G46" s="173">
        <f t="shared" ref="G46:I46" si="65">SUM(G47:G51)</f>
        <v>595644.80000000005</v>
      </c>
      <c r="H46" s="173">
        <f t="shared" si="65"/>
        <v>163214.40000000002</v>
      </c>
      <c r="I46" s="206">
        <f t="shared" si="65"/>
        <v>123270.1</v>
      </c>
      <c r="J46" s="201">
        <f t="shared" ref="J46" si="66">IF(G46=0,"",ROUND(I46/G46*100,1))</f>
        <v>20.7</v>
      </c>
      <c r="K46" s="175">
        <f>IF(H46=0,"",ROUND(I46/H46*100,1))</f>
        <v>75.5</v>
      </c>
      <c r="L46" s="172">
        <f t="shared" ref="L46:N46" si="67">SUM(L47:L51)</f>
        <v>765</v>
      </c>
      <c r="M46" s="174">
        <f t="shared" si="67"/>
        <v>191.3</v>
      </c>
      <c r="N46" s="173">
        <f t="shared" si="67"/>
        <v>1941.7</v>
      </c>
      <c r="O46" s="174">
        <f>IF(L46=0,"",ROUND(N46/L46*100,1))</f>
        <v>253.8</v>
      </c>
      <c r="P46" s="175">
        <f>IF(M46=0,"",ROUND(N46/M46*100,1))</f>
        <v>1015</v>
      </c>
      <c r="Q46" s="173">
        <f t="shared" ref="Q46:S46" si="68">SUM(Q47:Q51)</f>
        <v>22986.6</v>
      </c>
      <c r="R46" s="173">
        <f t="shared" si="68"/>
        <v>5746.7</v>
      </c>
      <c r="S46" s="173">
        <f t="shared" si="68"/>
        <v>4901.8</v>
      </c>
      <c r="T46" s="173">
        <f>IF(Q46=0,"",ROUND(S46/Q46*100,1))</f>
        <v>21.3</v>
      </c>
      <c r="U46" s="175">
        <f>IF(R46=0,"",ROUND(S46/R46*100,1))</f>
        <v>85.3</v>
      </c>
      <c r="V46" s="173">
        <f t="shared" ref="V46:X46" si="69">SUM(V47:V51)</f>
        <v>15688.4</v>
      </c>
      <c r="W46" s="173">
        <f t="shared" si="69"/>
        <v>4756.8999999999996</v>
      </c>
      <c r="X46" s="173">
        <f t="shared" si="69"/>
        <v>4445.5</v>
      </c>
      <c r="Y46" s="174">
        <f>IF(V46=0,"",ROUND(X46/V46*100,1))</f>
        <v>28.3</v>
      </c>
      <c r="Z46" s="175">
        <f>IF(W46=0,"",ROUND(X46/W46*100,1))</f>
        <v>93.5</v>
      </c>
    </row>
    <row r="47" spans="1:26" s="135" customFormat="1" ht="41.25" customHeight="1" thickTop="1" x14ac:dyDescent="0.2">
      <c r="A47" s="209" t="s">
        <v>49</v>
      </c>
      <c r="B47" s="142">
        <v>588847.6</v>
      </c>
      <c r="C47" s="143">
        <v>161229.6</v>
      </c>
      <c r="D47" s="143">
        <v>132019.20000000001</v>
      </c>
      <c r="E47" s="143">
        <f>IF(B47=0,"",ROUND(D47/B47*100,1))</f>
        <v>22.4</v>
      </c>
      <c r="F47" s="144">
        <f>IF(C47=0,"",ROUND(D47/C47*100,1))</f>
        <v>81.900000000000006</v>
      </c>
      <c r="G47" s="145">
        <v>595208.80000000005</v>
      </c>
      <c r="H47" s="146">
        <v>163188.20000000001</v>
      </c>
      <c r="I47" s="143">
        <v>133871.20000000001</v>
      </c>
      <c r="J47" s="147">
        <f t="shared" si="21"/>
        <v>22.5</v>
      </c>
      <c r="K47" s="144">
        <f>IF(H47=0,"",ROUND(I47/H47*100,1))</f>
        <v>82</v>
      </c>
      <c r="L47" s="142">
        <v>765</v>
      </c>
      <c r="M47" s="143">
        <v>191.3</v>
      </c>
      <c r="N47" s="143">
        <v>0</v>
      </c>
      <c r="O47" s="148">
        <f>IF(L47=0,"",ROUND(N47/L47*100,1))</f>
        <v>0</v>
      </c>
      <c r="P47" s="149">
        <f>IF(M47=0,"",ROUND(N47/M47*100,1))</f>
        <v>0</v>
      </c>
      <c r="Q47" s="142">
        <v>22986.6</v>
      </c>
      <c r="R47" s="143">
        <v>5746.7</v>
      </c>
      <c r="S47" s="146">
        <v>4901.8</v>
      </c>
      <c r="T47" s="148">
        <f>IF(Q47=0,"",ROUND(S47/Q47*100,1))</f>
        <v>21.3</v>
      </c>
      <c r="U47" s="144">
        <f>IF(R47=0,"",ROUND(S47/R47*100,1))</f>
        <v>85.3</v>
      </c>
      <c r="V47" s="142">
        <v>15688.4</v>
      </c>
      <c r="W47" s="143">
        <v>4756.8999999999996</v>
      </c>
      <c r="X47" s="143">
        <v>4445.5</v>
      </c>
      <c r="Y47" s="148">
        <f>IF(V47=0,"",ROUND(X47/V47*100,1))</f>
        <v>28.3</v>
      </c>
      <c r="Z47" s="144">
        <f>IF(W47=0,"",ROUND(X47/W47*100,1))</f>
        <v>93.5</v>
      </c>
    </row>
    <row r="48" spans="1:26" s="44" customFormat="1" ht="34.5" customHeight="1" x14ac:dyDescent="0.2">
      <c r="A48" s="137" t="s">
        <v>39</v>
      </c>
      <c r="B48" s="138">
        <f t="shared" ref="B48" si="70">G48+L48+Q48+V48</f>
        <v>436</v>
      </c>
      <c r="C48" s="139">
        <f t="shared" ref="C48" si="71">H48+M48+R48+W48</f>
        <v>26.2</v>
      </c>
      <c r="D48" s="139">
        <f t="shared" ref="D48" si="72">I48+N48+S48+X48</f>
        <v>11.3</v>
      </c>
      <c r="E48" s="50">
        <f t="shared" ref="E48" si="73">IF(B48=0,"",ROUND(D48/B48*100,1))</f>
        <v>2.6</v>
      </c>
      <c r="F48" s="74">
        <f t="shared" ref="F48" si="74">IF(C48=0,"",ROUND(D48/C48*100,1))</f>
        <v>43.1</v>
      </c>
      <c r="G48" s="140">
        <v>436</v>
      </c>
      <c r="H48" s="140">
        <v>26.2</v>
      </c>
      <c r="I48" s="140">
        <v>11.3</v>
      </c>
      <c r="J48" s="101">
        <f t="shared" si="21"/>
        <v>2.6</v>
      </c>
      <c r="K48" s="76">
        <f t="shared" ref="K48" si="75">IF(H48=0,"",ROUND(I48/H48*100,1))</f>
        <v>43.1</v>
      </c>
      <c r="L48" s="188"/>
      <c r="M48" s="141"/>
      <c r="N48" s="141"/>
      <c r="O48" s="50"/>
      <c r="P48" s="74"/>
      <c r="Q48" s="141"/>
      <c r="R48" s="141"/>
      <c r="S48" s="141"/>
      <c r="T48" s="103"/>
      <c r="U48" s="74"/>
      <c r="V48" s="141"/>
      <c r="W48" s="141"/>
      <c r="X48" s="141"/>
      <c r="Y48" s="50"/>
      <c r="Z48" s="74"/>
    </row>
    <row r="49" spans="1:26" s="44" customFormat="1" ht="24" customHeight="1" x14ac:dyDescent="0.2">
      <c r="A49" s="96" t="s">
        <v>38</v>
      </c>
      <c r="B49" s="85">
        <f t="shared" ref="B49" si="76">G49+L49+Q49+V49</f>
        <v>0</v>
      </c>
      <c r="C49" s="42">
        <f t="shared" ref="C49" si="77">H49+M49+R49+W49</f>
        <v>0</v>
      </c>
      <c r="D49" s="42">
        <f t="shared" ref="C49:D51" si="78">I49+N49+S49+X49</f>
        <v>0</v>
      </c>
      <c r="E49" s="167"/>
      <c r="F49" s="74"/>
      <c r="G49" s="136"/>
      <c r="H49" s="136"/>
      <c r="I49" s="136"/>
      <c r="J49" s="51"/>
      <c r="K49" s="76"/>
      <c r="L49" s="189"/>
      <c r="M49" s="71"/>
      <c r="N49" s="71"/>
      <c r="O49" s="50"/>
      <c r="P49" s="74"/>
      <c r="Q49" s="71"/>
      <c r="R49" s="71"/>
      <c r="S49" s="71"/>
      <c r="T49" s="167"/>
      <c r="U49" s="74"/>
      <c r="V49" s="71"/>
      <c r="W49" s="71"/>
      <c r="X49" s="71"/>
      <c r="Y49" s="50"/>
      <c r="Z49" s="74"/>
    </row>
    <row r="50" spans="1:26" s="10" customFormat="1" ht="32.25" customHeight="1" x14ac:dyDescent="0.2">
      <c r="A50" s="96" t="s">
        <v>36</v>
      </c>
      <c r="B50" s="86">
        <f t="shared" ref="B50:B51" si="79">G50+L50+Q50+V50</f>
        <v>0</v>
      </c>
      <c r="C50" s="28">
        <f t="shared" si="78"/>
        <v>0</v>
      </c>
      <c r="D50" s="42">
        <f t="shared" si="78"/>
        <v>1941.7</v>
      </c>
      <c r="E50" s="167"/>
      <c r="F50" s="74"/>
      <c r="G50" s="136"/>
      <c r="H50" s="136"/>
      <c r="I50" s="69"/>
      <c r="J50" s="101"/>
      <c r="K50" s="120"/>
      <c r="L50" s="189"/>
      <c r="M50" s="71"/>
      <c r="N50" s="69">
        <v>1941.7</v>
      </c>
      <c r="O50" s="101"/>
      <c r="P50" s="120"/>
      <c r="Q50" s="71"/>
      <c r="R50" s="71"/>
      <c r="S50" s="69"/>
      <c r="T50" s="101"/>
      <c r="U50" s="120"/>
      <c r="V50" s="71"/>
      <c r="W50" s="71"/>
      <c r="X50" s="69"/>
      <c r="Y50" s="101"/>
      <c r="Z50" s="105"/>
    </row>
    <row r="51" spans="1:26" s="118" customFormat="1" ht="32.25" customHeight="1" thickBot="1" x14ac:dyDescent="0.3">
      <c r="A51" s="134" t="s">
        <v>35</v>
      </c>
      <c r="B51" s="125">
        <f t="shared" si="79"/>
        <v>0</v>
      </c>
      <c r="C51" s="126">
        <f t="shared" si="78"/>
        <v>0</v>
      </c>
      <c r="D51" s="130">
        <f t="shared" si="78"/>
        <v>-10612.4</v>
      </c>
      <c r="E51" s="200"/>
      <c r="F51" s="127"/>
      <c r="G51" s="128"/>
      <c r="H51" s="129"/>
      <c r="I51" s="124">
        <v>-10612.4</v>
      </c>
      <c r="J51" s="121"/>
      <c r="K51" s="122"/>
      <c r="L51" s="128"/>
      <c r="M51" s="129"/>
      <c r="N51" s="124"/>
      <c r="O51" s="121"/>
      <c r="P51" s="122"/>
      <c r="Q51" s="128"/>
      <c r="R51" s="129"/>
      <c r="S51" s="124"/>
      <c r="T51" s="123"/>
      <c r="U51" s="122"/>
      <c r="V51" s="128"/>
      <c r="W51" s="129"/>
      <c r="X51" s="124"/>
      <c r="Y51" s="123"/>
      <c r="Z51" s="122"/>
    </row>
    <row r="52" spans="1:26" s="118" customFormat="1" ht="36" customHeight="1" thickTop="1" x14ac:dyDescent="0.25">
      <c r="A52" s="118" t="s">
        <v>37</v>
      </c>
      <c r="B52" s="118" t="s">
        <v>34</v>
      </c>
      <c r="D52" s="119">
        <f>D16-D50-D51</f>
        <v>198632.99999999997</v>
      </c>
      <c r="E52" s="119"/>
      <c r="F52" s="119"/>
      <c r="G52" s="119"/>
      <c r="H52" s="119"/>
      <c r="I52" s="119">
        <f>I16-I50-I51</f>
        <v>181874.1</v>
      </c>
      <c r="J52" s="119"/>
      <c r="K52" s="119"/>
      <c r="L52" s="119"/>
      <c r="M52" s="119"/>
      <c r="N52" s="119">
        <f>N16-N50-N51</f>
        <v>12661.300000000001</v>
      </c>
      <c r="O52" s="119"/>
      <c r="P52" s="119"/>
      <c r="Q52" s="119"/>
      <c r="R52" s="119"/>
      <c r="S52" s="119">
        <f>S16-S50-S51</f>
        <v>10546.7</v>
      </c>
      <c r="T52" s="119"/>
      <c r="U52" s="119"/>
      <c r="V52" s="119" t="s">
        <v>34</v>
      </c>
      <c r="W52" s="119"/>
      <c r="X52" s="119">
        <f>X16-X50-X51</f>
        <v>4750.2</v>
      </c>
      <c r="Y52" s="119"/>
      <c r="Z52" s="119"/>
    </row>
    <row r="53" spans="1:26" s="169" customFormat="1" ht="10.5" customHeight="1" x14ac:dyDescent="0.35"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170"/>
      <c r="N53" s="170"/>
      <c r="O53" s="170"/>
      <c r="P53" s="170"/>
      <c r="Q53" s="170"/>
      <c r="R53" s="170"/>
      <c r="S53" s="214"/>
      <c r="T53" s="213"/>
      <c r="U53" s="213"/>
      <c r="V53" s="170"/>
      <c r="W53" s="170"/>
      <c r="X53" s="170"/>
      <c r="Y53" s="170"/>
      <c r="Z53" s="170"/>
    </row>
    <row r="54" spans="1:26" hidden="1" x14ac:dyDescent="0.25"/>
  </sheetData>
  <mergeCells count="11">
    <mergeCell ref="V5:Y5"/>
    <mergeCell ref="B2:U3"/>
    <mergeCell ref="B5:U5"/>
    <mergeCell ref="Q13:U13"/>
    <mergeCell ref="V2:Z2"/>
    <mergeCell ref="B53:L53"/>
    <mergeCell ref="S53:U53"/>
    <mergeCell ref="V13:Z13"/>
    <mergeCell ref="B13:F13"/>
    <mergeCell ref="G13:K13"/>
    <mergeCell ref="L13:P13"/>
  </mergeCells>
  <phoneticPr fontId="4" type="noConversion"/>
  <pageMargins left="0" right="0" top="0.59055118110236227" bottom="0" header="0" footer="0"/>
  <pageSetup paperSize="8" scale="5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</vt:lpstr>
      <vt:lpstr>ИСПОЛНЕНИЕ!_Otchet_Period_Source__AT_ObjectName</vt:lpstr>
      <vt:lpstr>ИСПОЛНЕНИЕ!Область_печати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FINRESURS1</cp:lastModifiedBy>
  <cp:lastPrinted>2015-04-20T06:22:21Z</cp:lastPrinted>
  <dcterms:created xsi:type="dcterms:W3CDTF">1999-06-18T11:49:53Z</dcterms:created>
  <dcterms:modified xsi:type="dcterms:W3CDTF">2015-04-20T06:23:05Z</dcterms:modified>
</cp:coreProperties>
</file>